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ggT\AppData\Roaming\iManage\Work\Recent\Transmission Pricing\"/>
    </mc:Choice>
  </mc:AlternateContent>
  <xr:revisionPtr revIDLastSave="0" documentId="13_ncr:1_{5C4CA246-E567-4D4A-85D4-18AA214463C0}" xr6:coauthVersionLast="47" xr6:coauthVersionMax="47" xr10:uidLastSave="{00000000-0000-0000-0000-000000000000}"/>
  <bookViews>
    <workbookView xWindow="-120" yWindow="-120" windowWidth="38640" windowHeight="21240" activeTab="1" xr2:uid="{3C8AD7C9-6614-44D3-B689-57E46EB70CA7}"/>
  </bookViews>
  <sheets>
    <sheet name="Title" sheetId="9" r:id="rId1"/>
    <sheet name="Overview" sheetId="8" r:id="rId2"/>
    <sheet name="Output - allocations" sheetId="17" r:id="rId3"/>
    <sheet name="Illustrative pricing impact" sheetId="15" r:id="rId4"/>
    <sheet name="Calculations - 3" sheetId="16" r:id="rId5"/>
    <sheet name="Calculations -  2" sheetId="3" r:id="rId6"/>
    <sheet name="Input and calculations - 1" sheetId="14" r:id="rId7"/>
    <sheet name="Input  - old allocation" sheetId="4" r:id="rId8"/>
    <sheet name="Input - indicative pricing" sheetId="21" r:id="rId9"/>
  </sheets>
  <externalReferences>
    <externalReference r:id="rId10"/>
    <externalReference r:id="rId11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4" hidden="1">'Calculations - 3'!$A$41:$F$2400</definedName>
    <definedName name="Cap">#REF!</definedName>
    <definedName name="Colour_Index">[1]Nodes!$U$4:$V$8</definedName>
    <definedName name="Cond_RCP3">[2]Inputs!$D$23</definedName>
    <definedName name="Cond_RCP4">[2]Inputs!$E$23</definedName>
    <definedName name="CT_rate">[2]Inputs!$B$15</definedName>
    <definedName name="Font_Colour">[1]Nodes!$M$1:$M$65536</definedName>
    <definedName name="Incentive_rate">[2]Inputs!$B$14</definedName>
    <definedName name="Line_Colour">[1]Lines!$C$1:$C$65536</definedName>
    <definedName name="Line_Colours">[1]Lines!$K$3:$N$9</definedName>
    <definedName name="Line_Parameters">[1]Lines!$B$3:$I$11</definedName>
    <definedName name="Line_Type">[1]Lines!$C$1:$C$65536</definedName>
    <definedName name="Line_Types">[1]Lines!$B$3:$B$11</definedName>
    <definedName name="Node_Colours">[1]Nodes!$P$4:$S$12</definedName>
    <definedName name="Node_Line_Colour">[1]Nodes!$G$1:$G$65536</definedName>
    <definedName name="Node_Parameters">[1]Nodes!$B$4:$N$12</definedName>
    <definedName name="Node_Shape_Colour">[1]Nodes!$C$1:$C$65536</definedName>
    <definedName name="Node_Type">[1]Nodes!$C$1:$C$65536</definedName>
    <definedName name="Node_Types">[1]Nodes!$B$4:$B$12</definedName>
    <definedName name="Pal_Workbook_GUID" hidden="1">"6S1JHEHENLE191V518WIWCLK"</definedName>
    <definedName name="RCP3_growth">[2]Inputs!$D$10</definedName>
    <definedName name="RCP4_growth">[2]Inputs!$E$10</definedName>
    <definedName name="Remedial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rans_RCP3">[2]Inputs!$D$22</definedName>
    <definedName name="Trans_RCP4">[2]Inputs!$E$22</definedName>
    <definedName name="unapproved_listed">[2]Inputs!$B$16</definedName>
    <definedName name="unapproved_major">[2]Inputs!$B$17</definedName>
    <definedName name="WACC2_pt">[2]Inputs!$C$21</definedName>
    <definedName name="WACC3_pt">[2]Inputs!$D$21</definedName>
    <definedName name="WACC4_pt">[2]Inputs!$E$21</definedName>
  </definedNames>
  <calcPr calcId="191029"/>
  <pivotCaches>
    <pivotCache cacheId="0" r:id="rId12"/>
    <pivotCache cacheId="1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1" i="21" l="1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B22" i="3"/>
  <c r="B23" i="3"/>
  <c r="B24" i="3"/>
  <c r="B25" i="3"/>
  <c r="B26" i="3"/>
  <c r="B21" i="3"/>
  <c r="D15" i="15"/>
  <c r="D85" i="15" s="1"/>
  <c r="E15" i="15"/>
  <c r="E85" i="15" s="1"/>
  <c r="F15" i="15"/>
  <c r="F85" i="15" s="1"/>
  <c r="G15" i="15"/>
  <c r="G85" i="15" s="1"/>
  <c r="H15" i="15"/>
  <c r="H85" i="15" s="1"/>
  <c r="I15" i="15"/>
  <c r="I85" i="15" s="1"/>
  <c r="C15" i="15"/>
  <c r="C85" i="15" s="1"/>
  <c r="R15" i="15"/>
  <c r="R85" i="15" s="1"/>
  <c r="Z85" i="15" s="1"/>
  <c r="Q15" i="15"/>
  <c r="Q85" i="15" s="1"/>
  <c r="Y85" i="15" s="1"/>
  <c r="P15" i="15"/>
  <c r="P85" i="15" s="1"/>
  <c r="X85" i="15" s="1"/>
  <c r="O15" i="15"/>
  <c r="O85" i="15" s="1"/>
  <c r="W85" i="15" s="1"/>
  <c r="N15" i="15"/>
  <c r="N85" i="15" s="1"/>
  <c r="V85" i="15" s="1"/>
  <c r="M15" i="15"/>
  <c r="M85" i="15" s="1"/>
  <c r="U85" i="15" s="1"/>
  <c r="L15" i="15"/>
  <c r="L85" i="15" s="1"/>
  <c r="T85" i="15" s="1"/>
  <c r="K15" i="15"/>
  <c r="K85" i="15" s="1"/>
  <c r="B15" i="15"/>
  <c r="A15" i="15"/>
  <c r="B16" i="15"/>
  <c r="C16" i="15"/>
  <c r="D16" i="15"/>
  <c r="E16" i="15"/>
  <c r="F16" i="15"/>
  <c r="G16" i="15"/>
  <c r="H16" i="15"/>
  <c r="I16" i="15"/>
  <c r="K16" i="15"/>
  <c r="L16" i="15"/>
  <c r="M16" i="15"/>
  <c r="N16" i="15"/>
  <c r="O16" i="15"/>
  <c r="P16" i="15"/>
  <c r="Q16" i="15"/>
  <c r="R16" i="15"/>
  <c r="B17" i="15"/>
  <c r="C17" i="15"/>
  <c r="D17" i="15"/>
  <c r="E17" i="15"/>
  <c r="F17" i="15"/>
  <c r="G17" i="15"/>
  <c r="H17" i="15"/>
  <c r="I17" i="15"/>
  <c r="K17" i="15"/>
  <c r="L17" i="15"/>
  <c r="M17" i="15"/>
  <c r="N17" i="15"/>
  <c r="O17" i="15"/>
  <c r="P17" i="15"/>
  <c r="Q17" i="15"/>
  <c r="R17" i="15"/>
  <c r="B18" i="15"/>
  <c r="C18" i="15"/>
  <c r="D18" i="15"/>
  <c r="E18" i="15"/>
  <c r="F18" i="15"/>
  <c r="G18" i="15"/>
  <c r="H18" i="15"/>
  <c r="I18" i="15"/>
  <c r="K18" i="15"/>
  <c r="L18" i="15"/>
  <c r="M18" i="15"/>
  <c r="N18" i="15"/>
  <c r="O18" i="15"/>
  <c r="P18" i="15"/>
  <c r="Q18" i="15"/>
  <c r="R18" i="15"/>
  <c r="B19" i="15"/>
  <c r="C19" i="15"/>
  <c r="D19" i="15"/>
  <c r="E19" i="15"/>
  <c r="F19" i="15"/>
  <c r="G19" i="15"/>
  <c r="H19" i="15"/>
  <c r="I19" i="15"/>
  <c r="K19" i="15"/>
  <c r="L19" i="15"/>
  <c r="M19" i="15"/>
  <c r="N19" i="15"/>
  <c r="O19" i="15"/>
  <c r="P19" i="15"/>
  <c r="Q19" i="15"/>
  <c r="R19" i="15"/>
  <c r="B20" i="15"/>
  <c r="C20" i="15"/>
  <c r="D20" i="15"/>
  <c r="E20" i="15"/>
  <c r="F20" i="15"/>
  <c r="G20" i="15"/>
  <c r="H20" i="15"/>
  <c r="I20" i="15"/>
  <c r="K20" i="15"/>
  <c r="L20" i="15"/>
  <c r="M20" i="15"/>
  <c r="N20" i="15"/>
  <c r="O20" i="15"/>
  <c r="P20" i="15"/>
  <c r="Q20" i="15"/>
  <c r="R20" i="15"/>
  <c r="B21" i="15"/>
  <c r="C21" i="15"/>
  <c r="D21" i="15"/>
  <c r="E21" i="15"/>
  <c r="F21" i="15"/>
  <c r="G21" i="15"/>
  <c r="H21" i="15"/>
  <c r="I21" i="15"/>
  <c r="K21" i="15"/>
  <c r="L21" i="15"/>
  <c r="M21" i="15"/>
  <c r="N21" i="15"/>
  <c r="O21" i="15"/>
  <c r="P21" i="15"/>
  <c r="Q21" i="15"/>
  <c r="R21" i="15"/>
  <c r="B22" i="15"/>
  <c r="C22" i="15"/>
  <c r="D22" i="15"/>
  <c r="E22" i="15"/>
  <c r="F22" i="15"/>
  <c r="G22" i="15"/>
  <c r="H22" i="15"/>
  <c r="I22" i="15"/>
  <c r="K22" i="15"/>
  <c r="L22" i="15"/>
  <c r="M22" i="15"/>
  <c r="N22" i="15"/>
  <c r="O22" i="15"/>
  <c r="P22" i="15"/>
  <c r="Q22" i="15"/>
  <c r="R22" i="15"/>
  <c r="B23" i="15"/>
  <c r="C23" i="15"/>
  <c r="D23" i="15"/>
  <c r="E23" i="15"/>
  <c r="F23" i="15"/>
  <c r="G23" i="15"/>
  <c r="H23" i="15"/>
  <c r="I23" i="15"/>
  <c r="K23" i="15"/>
  <c r="L23" i="15"/>
  <c r="M23" i="15"/>
  <c r="N23" i="15"/>
  <c r="O23" i="15"/>
  <c r="P23" i="15"/>
  <c r="Q23" i="15"/>
  <c r="R23" i="15"/>
  <c r="B24" i="15"/>
  <c r="C24" i="15"/>
  <c r="D24" i="15"/>
  <c r="E24" i="15"/>
  <c r="F24" i="15"/>
  <c r="G24" i="15"/>
  <c r="H24" i="15"/>
  <c r="I24" i="15"/>
  <c r="K24" i="15"/>
  <c r="L24" i="15"/>
  <c r="M24" i="15"/>
  <c r="N24" i="15"/>
  <c r="O24" i="15"/>
  <c r="P24" i="15"/>
  <c r="Q24" i="15"/>
  <c r="R24" i="15"/>
  <c r="B25" i="15"/>
  <c r="C25" i="15"/>
  <c r="D25" i="15"/>
  <c r="E25" i="15"/>
  <c r="F25" i="15"/>
  <c r="G25" i="15"/>
  <c r="H25" i="15"/>
  <c r="I25" i="15"/>
  <c r="K25" i="15"/>
  <c r="L25" i="15"/>
  <c r="M25" i="15"/>
  <c r="N25" i="15"/>
  <c r="O25" i="15"/>
  <c r="P25" i="15"/>
  <c r="Q25" i="15"/>
  <c r="R25" i="15"/>
  <c r="B26" i="15"/>
  <c r="C26" i="15"/>
  <c r="D26" i="15"/>
  <c r="E26" i="15"/>
  <c r="F26" i="15"/>
  <c r="G26" i="15"/>
  <c r="H26" i="15"/>
  <c r="I26" i="15"/>
  <c r="K26" i="15"/>
  <c r="L26" i="15"/>
  <c r="M26" i="15"/>
  <c r="N26" i="15"/>
  <c r="O26" i="15"/>
  <c r="P26" i="15"/>
  <c r="Q26" i="15"/>
  <c r="R26" i="15"/>
  <c r="B27" i="15"/>
  <c r="C27" i="15"/>
  <c r="D27" i="15"/>
  <c r="E27" i="15"/>
  <c r="F27" i="15"/>
  <c r="G27" i="15"/>
  <c r="H27" i="15"/>
  <c r="I27" i="15"/>
  <c r="K27" i="15"/>
  <c r="L27" i="15"/>
  <c r="M27" i="15"/>
  <c r="N27" i="15"/>
  <c r="O27" i="15"/>
  <c r="P27" i="15"/>
  <c r="Q27" i="15"/>
  <c r="R27" i="15"/>
  <c r="B28" i="15"/>
  <c r="C28" i="15"/>
  <c r="D28" i="15"/>
  <c r="E28" i="15"/>
  <c r="F28" i="15"/>
  <c r="G28" i="15"/>
  <c r="H28" i="15"/>
  <c r="I28" i="15"/>
  <c r="K28" i="15"/>
  <c r="L28" i="15"/>
  <c r="M28" i="15"/>
  <c r="N28" i="15"/>
  <c r="O28" i="15"/>
  <c r="P28" i="15"/>
  <c r="Q28" i="15"/>
  <c r="R28" i="15"/>
  <c r="B29" i="15"/>
  <c r="C29" i="15"/>
  <c r="D29" i="15"/>
  <c r="E29" i="15"/>
  <c r="F29" i="15"/>
  <c r="G29" i="15"/>
  <c r="H29" i="15"/>
  <c r="I29" i="15"/>
  <c r="K29" i="15"/>
  <c r="L29" i="15"/>
  <c r="M29" i="15"/>
  <c r="N29" i="15"/>
  <c r="O29" i="15"/>
  <c r="P29" i="15"/>
  <c r="Q29" i="15"/>
  <c r="R29" i="15"/>
  <c r="B30" i="15"/>
  <c r="C30" i="15"/>
  <c r="D30" i="15"/>
  <c r="E30" i="15"/>
  <c r="F30" i="15"/>
  <c r="G30" i="15"/>
  <c r="H30" i="15"/>
  <c r="I30" i="15"/>
  <c r="K30" i="15"/>
  <c r="L30" i="15"/>
  <c r="M30" i="15"/>
  <c r="N30" i="15"/>
  <c r="O30" i="15"/>
  <c r="P30" i="15"/>
  <c r="Q30" i="15"/>
  <c r="R30" i="15"/>
  <c r="B31" i="15"/>
  <c r="C31" i="15"/>
  <c r="D31" i="15"/>
  <c r="E31" i="15"/>
  <c r="F31" i="15"/>
  <c r="G31" i="15"/>
  <c r="H31" i="15"/>
  <c r="I31" i="15"/>
  <c r="K31" i="15"/>
  <c r="L31" i="15"/>
  <c r="M31" i="15"/>
  <c r="N31" i="15"/>
  <c r="O31" i="15"/>
  <c r="P31" i="15"/>
  <c r="Q31" i="15"/>
  <c r="R31" i="15"/>
  <c r="B32" i="15"/>
  <c r="C32" i="15"/>
  <c r="D32" i="15"/>
  <c r="E32" i="15"/>
  <c r="F32" i="15"/>
  <c r="G32" i="15"/>
  <c r="H32" i="15"/>
  <c r="I32" i="15"/>
  <c r="K32" i="15"/>
  <c r="L32" i="15"/>
  <c r="M32" i="15"/>
  <c r="N32" i="15"/>
  <c r="O32" i="15"/>
  <c r="P32" i="15"/>
  <c r="Q32" i="15"/>
  <c r="R32" i="15"/>
  <c r="B33" i="15"/>
  <c r="C33" i="15"/>
  <c r="D33" i="15"/>
  <c r="E33" i="15"/>
  <c r="F33" i="15"/>
  <c r="G33" i="15"/>
  <c r="H33" i="15"/>
  <c r="I33" i="15"/>
  <c r="K33" i="15"/>
  <c r="L33" i="15"/>
  <c r="M33" i="15"/>
  <c r="N33" i="15"/>
  <c r="O33" i="15"/>
  <c r="P33" i="15"/>
  <c r="Q33" i="15"/>
  <c r="R33" i="15"/>
  <c r="B34" i="15"/>
  <c r="C34" i="15"/>
  <c r="D34" i="15"/>
  <c r="E34" i="15"/>
  <c r="F34" i="15"/>
  <c r="G34" i="15"/>
  <c r="H34" i="15"/>
  <c r="I34" i="15"/>
  <c r="K34" i="15"/>
  <c r="L34" i="15"/>
  <c r="M34" i="15"/>
  <c r="N34" i="15"/>
  <c r="O34" i="15"/>
  <c r="P34" i="15"/>
  <c r="Q34" i="15"/>
  <c r="R34" i="15"/>
  <c r="B35" i="15"/>
  <c r="C35" i="15"/>
  <c r="D35" i="15"/>
  <c r="E35" i="15"/>
  <c r="F35" i="15"/>
  <c r="G35" i="15"/>
  <c r="H35" i="15"/>
  <c r="I35" i="15"/>
  <c r="K35" i="15"/>
  <c r="L35" i="15"/>
  <c r="M35" i="15"/>
  <c r="N35" i="15"/>
  <c r="O35" i="15"/>
  <c r="P35" i="15"/>
  <c r="Q35" i="15"/>
  <c r="R35" i="15"/>
  <c r="B36" i="15"/>
  <c r="C36" i="15"/>
  <c r="D36" i="15"/>
  <c r="E36" i="15"/>
  <c r="F36" i="15"/>
  <c r="G36" i="15"/>
  <c r="H36" i="15"/>
  <c r="I36" i="15"/>
  <c r="K36" i="15"/>
  <c r="L36" i="15"/>
  <c r="M36" i="15"/>
  <c r="N36" i="15"/>
  <c r="O36" i="15"/>
  <c r="P36" i="15"/>
  <c r="Q36" i="15"/>
  <c r="R36" i="15"/>
  <c r="B37" i="15"/>
  <c r="C37" i="15"/>
  <c r="D37" i="15"/>
  <c r="E37" i="15"/>
  <c r="F37" i="15"/>
  <c r="G37" i="15"/>
  <c r="H37" i="15"/>
  <c r="I37" i="15"/>
  <c r="K37" i="15"/>
  <c r="L37" i="15"/>
  <c r="M37" i="15"/>
  <c r="N37" i="15"/>
  <c r="O37" i="15"/>
  <c r="P37" i="15"/>
  <c r="Q37" i="15"/>
  <c r="R37" i="15"/>
  <c r="B38" i="15"/>
  <c r="C38" i="15"/>
  <c r="D38" i="15"/>
  <c r="E38" i="15"/>
  <c r="F38" i="15"/>
  <c r="G38" i="15"/>
  <c r="H38" i="15"/>
  <c r="I38" i="15"/>
  <c r="K38" i="15"/>
  <c r="L38" i="15"/>
  <c r="M38" i="15"/>
  <c r="N38" i="15"/>
  <c r="O38" i="15"/>
  <c r="P38" i="15"/>
  <c r="Q38" i="15"/>
  <c r="R38" i="15"/>
  <c r="B39" i="15"/>
  <c r="C39" i="15"/>
  <c r="D39" i="15"/>
  <c r="E39" i="15"/>
  <c r="F39" i="15"/>
  <c r="G39" i="15"/>
  <c r="H39" i="15"/>
  <c r="I39" i="15"/>
  <c r="K39" i="15"/>
  <c r="L39" i="15"/>
  <c r="M39" i="15"/>
  <c r="N39" i="15"/>
  <c r="O39" i="15"/>
  <c r="P39" i="15"/>
  <c r="Q39" i="15"/>
  <c r="R39" i="15"/>
  <c r="B40" i="15"/>
  <c r="C40" i="15"/>
  <c r="D40" i="15"/>
  <c r="E40" i="15"/>
  <c r="F40" i="15"/>
  <c r="G40" i="15"/>
  <c r="H40" i="15"/>
  <c r="I40" i="15"/>
  <c r="K40" i="15"/>
  <c r="L40" i="15"/>
  <c r="M40" i="15"/>
  <c r="N40" i="15"/>
  <c r="O40" i="15"/>
  <c r="P40" i="15"/>
  <c r="Q40" i="15"/>
  <c r="R40" i="15"/>
  <c r="B41" i="15"/>
  <c r="C41" i="15"/>
  <c r="D41" i="15"/>
  <c r="E41" i="15"/>
  <c r="F41" i="15"/>
  <c r="G41" i="15"/>
  <c r="H41" i="15"/>
  <c r="I41" i="15"/>
  <c r="K41" i="15"/>
  <c r="L41" i="15"/>
  <c r="M41" i="15"/>
  <c r="N41" i="15"/>
  <c r="O41" i="15"/>
  <c r="P41" i="15"/>
  <c r="Q41" i="15"/>
  <c r="R41" i="15"/>
  <c r="B42" i="15"/>
  <c r="C42" i="15"/>
  <c r="D42" i="15"/>
  <c r="E42" i="15"/>
  <c r="F42" i="15"/>
  <c r="G42" i="15"/>
  <c r="H42" i="15"/>
  <c r="I42" i="15"/>
  <c r="K42" i="15"/>
  <c r="L42" i="15"/>
  <c r="M42" i="15"/>
  <c r="N42" i="15"/>
  <c r="O42" i="15"/>
  <c r="P42" i="15"/>
  <c r="Q42" i="15"/>
  <c r="R42" i="15"/>
  <c r="B43" i="15"/>
  <c r="C43" i="15"/>
  <c r="D43" i="15"/>
  <c r="E43" i="15"/>
  <c r="F43" i="15"/>
  <c r="G43" i="15"/>
  <c r="H43" i="15"/>
  <c r="I43" i="15"/>
  <c r="K43" i="15"/>
  <c r="L43" i="15"/>
  <c r="M43" i="15"/>
  <c r="N43" i="15"/>
  <c r="O43" i="15"/>
  <c r="P43" i="15"/>
  <c r="Q43" i="15"/>
  <c r="R43" i="15"/>
  <c r="B44" i="15"/>
  <c r="C44" i="15"/>
  <c r="D44" i="15"/>
  <c r="E44" i="15"/>
  <c r="F44" i="15"/>
  <c r="G44" i="15"/>
  <c r="H44" i="15"/>
  <c r="I44" i="15"/>
  <c r="K44" i="15"/>
  <c r="L44" i="15"/>
  <c r="M44" i="15"/>
  <c r="N44" i="15"/>
  <c r="O44" i="15"/>
  <c r="P44" i="15"/>
  <c r="Q44" i="15"/>
  <c r="R44" i="15"/>
  <c r="B45" i="15"/>
  <c r="C45" i="15"/>
  <c r="D45" i="15"/>
  <c r="E45" i="15"/>
  <c r="F45" i="15"/>
  <c r="G45" i="15"/>
  <c r="H45" i="15"/>
  <c r="I45" i="15"/>
  <c r="K45" i="15"/>
  <c r="L45" i="15"/>
  <c r="M45" i="15"/>
  <c r="N45" i="15"/>
  <c r="O45" i="15"/>
  <c r="P45" i="15"/>
  <c r="Q45" i="15"/>
  <c r="R45" i="15"/>
  <c r="B46" i="15"/>
  <c r="C46" i="15"/>
  <c r="D46" i="15"/>
  <c r="E46" i="15"/>
  <c r="F46" i="15"/>
  <c r="G46" i="15"/>
  <c r="H46" i="15"/>
  <c r="I46" i="15"/>
  <c r="K46" i="15"/>
  <c r="L46" i="15"/>
  <c r="M46" i="15"/>
  <c r="N46" i="15"/>
  <c r="O46" i="15"/>
  <c r="P46" i="15"/>
  <c r="Q46" i="15"/>
  <c r="R46" i="15"/>
  <c r="B47" i="15"/>
  <c r="C47" i="15"/>
  <c r="D47" i="15"/>
  <c r="E47" i="15"/>
  <c r="F47" i="15"/>
  <c r="G47" i="15"/>
  <c r="H47" i="15"/>
  <c r="I47" i="15"/>
  <c r="K47" i="15"/>
  <c r="L47" i="15"/>
  <c r="M47" i="15"/>
  <c r="N47" i="15"/>
  <c r="O47" i="15"/>
  <c r="P47" i="15"/>
  <c r="Q47" i="15"/>
  <c r="R47" i="15"/>
  <c r="B48" i="15"/>
  <c r="C48" i="15"/>
  <c r="D48" i="15"/>
  <c r="E48" i="15"/>
  <c r="F48" i="15"/>
  <c r="G48" i="15"/>
  <c r="H48" i="15"/>
  <c r="I48" i="15"/>
  <c r="K48" i="15"/>
  <c r="L48" i="15"/>
  <c r="M48" i="15"/>
  <c r="N48" i="15"/>
  <c r="O48" i="15"/>
  <c r="P48" i="15"/>
  <c r="Q48" i="15"/>
  <c r="R48" i="15"/>
  <c r="B49" i="15"/>
  <c r="C49" i="15"/>
  <c r="D49" i="15"/>
  <c r="E49" i="15"/>
  <c r="F49" i="15"/>
  <c r="G49" i="15"/>
  <c r="H49" i="15"/>
  <c r="I49" i="15"/>
  <c r="K49" i="15"/>
  <c r="L49" i="15"/>
  <c r="M49" i="15"/>
  <c r="N49" i="15"/>
  <c r="O49" i="15"/>
  <c r="P49" i="15"/>
  <c r="Q49" i="15"/>
  <c r="R49" i="15"/>
  <c r="B50" i="15"/>
  <c r="C50" i="15"/>
  <c r="D50" i="15"/>
  <c r="E50" i="15"/>
  <c r="F50" i="15"/>
  <c r="G50" i="15"/>
  <c r="H50" i="15"/>
  <c r="I50" i="15"/>
  <c r="K50" i="15"/>
  <c r="L50" i="15"/>
  <c r="M50" i="15"/>
  <c r="N50" i="15"/>
  <c r="O50" i="15"/>
  <c r="P50" i="15"/>
  <c r="Q50" i="15"/>
  <c r="R50" i="15"/>
  <c r="B51" i="15"/>
  <c r="C51" i="15"/>
  <c r="D51" i="15"/>
  <c r="E51" i="15"/>
  <c r="F51" i="15"/>
  <c r="G51" i="15"/>
  <c r="H51" i="15"/>
  <c r="I51" i="15"/>
  <c r="K51" i="15"/>
  <c r="L51" i="15"/>
  <c r="M51" i="15"/>
  <c r="N51" i="15"/>
  <c r="O51" i="15"/>
  <c r="P51" i="15"/>
  <c r="Q51" i="15"/>
  <c r="R51" i="15"/>
  <c r="B52" i="15"/>
  <c r="C52" i="15"/>
  <c r="D52" i="15"/>
  <c r="E52" i="15"/>
  <c r="F52" i="15"/>
  <c r="G52" i="15"/>
  <c r="H52" i="15"/>
  <c r="I52" i="15"/>
  <c r="K52" i="15"/>
  <c r="L52" i="15"/>
  <c r="M52" i="15"/>
  <c r="N52" i="15"/>
  <c r="O52" i="15"/>
  <c r="P52" i="15"/>
  <c r="Q52" i="15"/>
  <c r="R52" i="15"/>
  <c r="B53" i="15"/>
  <c r="C53" i="15"/>
  <c r="D53" i="15"/>
  <c r="E53" i="15"/>
  <c r="F53" i="15"/>
  <c r="G53" i="15"/>
  <c r="H53" i="15"/>
  <c r="I53" i="15"/>
  <c r="K53" i="15"/>
  <c r="L53" i="15"/>
  <c r="M53" i="15"/>
  <c r="N53" i="15"/>
  <c r="O53" i="15"/>
  <c r="P53" i="15"/>
  <c r="Q53" i="15"/>
  <c r="R53" i="15"/>
  <c r="B54" i="15"/>
  <c r="C54" i="15"/>
  <c r="D54" i="15"/>
  <c r="E54" i="15"/>
  <c r="F54" i="15"/>
  <c r="G54" i="15"/>
  <c r="H54" i="15"/>
  <c r="I54" i="15"/>
  <c r="K54" i="15"/>
  <c r="L54" i="15"/>
  <c r="M54" i="15"/>
  <c r="N54" i="15"/>
  <c r="O54" i="15"/>
  <c r="P54" i="15"/>
  <c r="Q54" i="15"/>
  <c r="R54" i="15"/>
  <c r="B55" i="15"/>
  <c r="C55" i="15"/>
  <c r="D55" i="15"/>
  <c r="E55" i="15"/>
  <c r="F55" i="15"/>
  <c r="G55" i="15"/>
  <c r="H55" i="15"/>
  <c r="I55" i="15"/>
  <c r="K55" i="15"/>
  <c r="L55" i="15"/>
  <c r="M55" i="15"/>
  <c r="N55" i="15"/>
  <c r="O55" i="15"/>
  <c r="P55" i="15"/>
  <c r="Q55" i="15"/>
  <c r="R55" i="15"/>
  <c r="B56" i="15"/>
  <c r="C56" i="15"/>
  <c r="D56" i="15"/>
  <c r="E56" i="15"/>
  <c r="F56" i="15"/>
  <c r="G56" i="15"/>
  <c r="H56" i="15"/>
  <c r="I56" i="15"/>
  <c r="K56" i="15"/>
  <c r="L56" i="15"/>
  <c r="M56" i="15"/>
  <c r="N56" i="15"/>
  <c r="O56" i="15"/>
  <c r="P56" i="15"/>
  <c r="Q56" i="15"/>
  <c r="R56" i="15"/>
  <c r="B57" i="15"/>
  <c r="C57" i="15"/>
  <c r="D57" i="15"/>
  <c r="E57" i="15"/>
  <c r="F57" i="15"/>
  <c r="G57" i="15"/>
  <c r="H57" i="15"/>
  <c r="I57" i="15"/>
  <c r="K57" i="15"/>
  <c r="L57" i="15"/>
  <c r="M57" i="15"/>
  <c r="N57" i="15"/>
  <c r="O57" i="15"/>
  <c r="P57" i="15"/>
  <c r="Q57" i="15"/>
  <c r="R57" i="15"/>
  <c r="B58" i="15"/>
  <c r="C58" i="15"/>
  <c r="D58" i="15"/>
  <c r="E58" i="15"/>
  <c r="F58" i="15"/>
  <c r="G58" i="15"/>
  <c r="H58" i="15"/>
  <c r="I58" i="15"/>
  <c r="K58" i="15"/>
  <c r="L58" i="15"/>
  <c r="M58" i="15"/>
  <c r="N58" i="15"/>
  <c r="O58" i="15"/>
  <c r="P58" i="15"/>
  <c r="Q58" i="15"/>
  <c r="R58" i="15"/>
  <c r="B59" i="15"/>
  <c r="C59" i="15"/>
  <c r="D59" i="15"/>
  <c r="E59" i="15"/>
  <c r="F59" i="15"/>
  <c r="G59" i="15"/>
  <c r="H59" i="15"/>
  <c r="I59" i="15"/>
  <c r="K59" i="15"/>
  <c r="L59" i="15"/>
  <c r="M59" i="15"/>
  <c r="N59" i="15"/>
  <c r="O59" i="15"/>
  <c r="P59" i="15"/>
  <c r="Q59" i="15"/>
  <c r="R59" i="15"/>
  <c r="B60" i="15"/>
  <c r="C60" i="15"/>
  <c r="D60" i="15"/>
  <c r="E60" i="15"/>
  <c r="F60" i="15"/>
  <c r="G60" i="15"/>
  <c r="H60" i="15"/>
  <c r="I60" i="15"/>
  <c r="K60" i="15"/>
  <c r="L60" i="15"/>
  <c r="M60" i="15"/>
  <c r="N60" i="15"/>
  <c r="O60" i="15"/>
  <c r="P60" i="15"/>
  <c r="Q60" i="15"/>
  <c r="R60" i="15"/>
  <c r="B61" i="15"/>
  <c r="C61" i="15"/>
  <c r="D61" i="15"/>
  <c r="E61" i="15"/>
  <c r="F61" i="15"/>
  <c r="G61" i="15"/>
  <c r="H61" i="15"/>
  <c r="I61" i="15"/>
  <c r="K61" i="15"/>
  <c r="L61" i="15"/>
  <c r="M61" i="15"/>
  <c r="N61" i="15"/>
  <c r="O61" i="15"/>
  <c r="P61" i="15"/>
  <c r="Q61" i="15"/>
  <c r="R61" i="15"/>
  <c r="B62" i="15"/>
  <c r="C62" i="15"/>
  <c r="D62" i="15"/>
  <c r="E62" i="15"/>
  <c r="F62" i="15"/>
  <c r="G62" i="15"/>
  <c r="H62" i="15"/>
  <c r="I62" i="15"/>
  <c r="K62" i="15"/>
  <c r="L62" i="15"/>
  <c r="M62" i="15"/>
  <c r="N62" i="15"/>
  <c r="O62" i="15"/>
  <c r="P62" i="15"/>
  <c r="Q62" i="15"/>
  <c r="R62" i="15"/>
  <c r="B63" i="15"/>
  <c r="C63" i="15"/>
  <c r="D63" i="15"/>
  <c r="E63" i="15"/>
  <c r="F63" i="15"/>
  <c r="G63" i="15"/>
  <c r="H63" i="15"/>
  <c r="I63" i="15"/>
  <c r="K63" i="15"/>
  <c r="L63" i="15"/>
  <c r="M63" i="15"/>
  <c r="N63" i="15"/>
  <c r="O63" i="15"/>
  <c r="P63" i="15"/>
  <c r="Q63" i="15"/>
  <c r="R63" i="15"/>
  <c r="B64" i="15"/>
  <c r="C64" i="15"/>
  <c r="D64" i="15"/>
  <c r="E64" i="15"/>
  <c r="F64" i="15"/>
  <c r="G64" i="15"/>
  <c r="H64" i="15"/>
  <c r="I64" i="15"/>
  <c r="K64" i="15"/>
  <c r="L64" i="15"/>
  <c r="M64" i="15"/>
  <c r="N64" i="15"/>
  <c r="O64" i="15"/>
  <c r="P64" i="15"/>
  <c r="Q64" i="15"/>
  <c r="R64" i="15"/>
  <c r="B65" i="15"/>
  <c r="C65" i="15"/>
  <c r="D65" i="15"/>
  <c r="E65" i="15"/>
  <c r="F65" i="15"/>
  <c r="G65" i="15"/>
  <c r="H65" i="15"/>
  <c r="I65" i="15"/>
  <c r="K65" i="15"/>
  <c r="L65" i="15"/>
  <c r="M65" i="15"/>
  <c r="N65" i="15"/>
  <c r="O65" i="15"/>
  <c r="P65" i="15"/>
  <c r="Q65" i="15"/>
  <c r="R65" i="15"/>
  <c r="B66" i="15"/>
  <c r="C66" i="15"/>
  <c r="D66" i="15"/>
  <c r="E66" i="15"/>
  <c r="F66" i="15"/>
  <c r="G66" i="15"/>
  <c r="H66" i="15"/>
  <c r="I66" i="15"/>
  <c r="K66" i="15"/>
  <c r="L66" i="15"/>
  <c r="M66" i="15"/>
  <c r="N66" i="15"/>
  <c r="O66" i="15"/>
  <c r="P66" i="15"/>
  <c r="Q66" i="15"/>
  <c r="R66" i="15"/>
  <c r="B67" i="15"/>
  <c r="C67" i="15"/>
  <c r="D67" i="15"/>
  <c r="E67" i="15"/>
  <c r="F67" i="15"/>
  <c r="G67" i="15"/>
  <c r="H67" i="15"/>
  <c r="I67" i="15"/>
  <c r="K67" i="15"/>
  <c r="L67" i="15"/>
  <c r="M67" i="15"/>
  <c r="N67" i="15"/>
  <c r="O67" i="15"/>
  <c r="P67" i="15"/>
  <c r="Q67" i="15"/>
  <c r="R67" i="15"/>
  <c r="B68" i="15"/>
  <c r="C68" i="15"/>
  <c r="D68" i="15"/>
  <c r="E68" i="15"/>
  <c r="F68" i="15"/>
  <c r="G68" i="15"/>
  <c r="H68" i="15"/>
  <c r="I68" i="15"/>
  <c r="K68" i="15"/>
  <c r="L68" i="15"/>
  <c r="M68" i="15"/>
  <c r="N68" i="15"/>
  <c r="O68" i="15"/>
  <c r="P68" i="15"/>
  <c r="Q68" i="15"/>
  <c r="R68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16" i="15"/>
  <c r="U62" i="21"/>
  <c r="N11" i="21"/>
  <c r="O11" i="21"/>
  <c r="P11" i="21"/>
  <c r="Q11" i="21"/>
  <c r="R11" i="21"/>
  <c r="S11" i="21"/>
  <c r="T11" i="21"/>
  <c r="N12" i="21"/>
  <c r="O12" i="21"/>
  <c r="P12" i="21"/>
  <c r="Q12" i="21"/>
  <c r="R12" i="21"/>
  <c r="S12" i="21"/>
  <c r="T12" i="21"/>
  <c r="N13" i="21"/>
  <c r="U13" i="21" s="1"/>
  <c r="O13" i="21"/>
  <c r="P13" i="21"/>
  <c r="Q13" i="21"/>
  <c r="R13" i="21"/>
  <c r="S13" i="21"/>
  <c r="T13" i="21"/>
  <c r="N14" i="21"/>
  <c r="O14" i="21"/>
  <c r="P14" i="21"/>
  <c r="Q14" i="21"/>
  <c r="R14" i="21"/>
  <c r="S14" i="21"/>
  <c r="T14" i="21"/>
  <c r="N15" i="21"/>
  <c r="O15" i="21"/>
  <c r="P15" i="21"/>
  <c r="Q15" i="21"/>
  <c r="R15" i="21"/>
  <c r="S15" i="21"/>
  <c r="T15" i="21"/>
  <c r="N16" i="21"/>
  <c r="O16" i="21"/>
  <c r="P16" i="21"/>
  <c r="Q16" i="21"/>
  <c r="R16" i="21"/>
  <c r="S16" i="21"/>
  <c r="T16" i="21"/>
  <c r="N17" i="21"/>
  <c r="O17" i="21"/>
  <c r="P17" i="21"/>
  <c r="Q17" i="21"/>
  <c r="R17" i="21"/>
  <c r="S17" i="21"/>
  <c r="T17" i="21"/>
  <c r="N18" i="21"/>
  <c r="O18" i="21"/>
  <c r="P18" i="21"/>
  <c r="Q18" i="21"/>
  <c r="R18" i="21"/>
  <c r="S18" i="21"/>
  <c r="T18" i="21"/>
  <c r="N19" i="21"/>
  <c r="O19" i="21"/>
  <c r="P19" i="21"/>
  <c r="Q19" i="21"/>
  <c r="R19" i="21"/>
  <c r="S19" i="21"/>
  <c r="T19" i="21"/>
  <c r="N20" i="21"/>
  <c r="O20" i="21"/>
  <c r="P20" i="21"/>
  <c r="Q20" i="21"/>
  <c r="R20" i="21"/>
  <c r="S20" i="21"/>
  <c r="T20" i="21"/>
  <c r="N21" i="21"/>
  <c r="U21" i="21" s="1"/>
  <c r="O21" i="21"/>
  <c r="P21" i="21"/>
  <c r="Q21" i="21"/>
  <c r="R21" i="21"/>
  <c r="S21" i="21"/>
  <c r="T21" i="21"/>
  <c r="N22" i="21"/>
  <c r="O22" i="21"/>
  <c r="P22" i="21"/>
  <c r="Q22" i="21"/>
  <c r="R22" i="21"/>
  <c r="S22" i="21"/>
  <c r="T22" i="21"/>
  <c r="N23" i="21"/>
  <c r="O23" i="21"/>
  <c r="P23" i="21"/>
  <c r="Q23" i="21"/>
  <c r="R23" i="21"/>
  <c r="S23" i="21"/>
  <c r="T23" i="21"/>
  <c r="N24" i="21"/>
  <c r="O24" i="21"/>
  <c r="P24" i="21"/>
  <c r="Q24" i="21"/>
  <c r="R24" i="21"/>
  <c r="S24" i="21"/>
  <c r="T24" i="21"/>
  <c r="N25" i="21"/>
  <c r="O25" i="21"/>
  <c r="P25" i="21"/>
  <c r="Q25" i="21"/>
  <c r="R25" i="21"/>
  <c r="S25" i="21"/>
  <c r="T25" i="21"/>
  <c r="N26" i="21"/>
  <c r="O26" i="21"/>
  <c r="P26" i="21"/>
  <c r="Q26" i="21"/>
  <c r="R26" i="21"/>
  <c r="S26" i="21"/>
  <c r="T26" i="21"/>
  <c r="N27" i="21"/>
  <c r="O27" i="21"/>
  <c r="P27" i="21"/>
  <c r="Q27" i="21"/>
  <c r="R27" i="21"/>
  <c r="S27" i="21"/>
  <c r="T27" i="21"/>
  <c r="N28" i="21"/>
  <c r="O28" i="21"/>
  <c r="P28" i="21"/>
  <c r="Q28" i="21"/>
  <c r="R28" i="21"/>
  <c r="S28" i="21"/>
  <c r="T28" i="21"/>
  <c r="N29" i="21"/>
  <c r="U29" i="21" s="1"/>
  <c r="O29" i="21"/>
  <c r="P29" i="21"/>
  <c r="Q29" i="21"/>
  <c r="R29" i="21"/>
  <c r="S29" i="21"/>
  <c r="T29" i="21"/>
  <c r="N30" i="21"/>
  <c r="O30" i="21"/>
  <c r="P30" i="21"/>
  <c r="Q30" i="21"/>
  <c r="R30" i="21"/>
  <c r="S30" i="21"/>
  <c r="T30" i="21"/>
  <c r="N31" i="21"/>
  <c r="O31" i="21"/>
  <c r="P31" i="21"/>
  <c r="Q31" i="21"/>
  <c r="R31" i="21"/>
  <c r="S31" i="21"/>
  <c r="T31" i="21"/>
  <c r="N32" i="21"/>
  <c r="O32" i="21"/>
  <c r="P32" i="21"/>
  <c r="Q32" i="21"/>
  <c r="R32" i="21"/>
  <c r="S32" i="21"/>
  <c r="T32" i="21"/>
  <c r="N33" i="21"/>
  <c r="O33" i="21"/>
  <c r="P33" i="21"/>
  <c r="Q33" i="21"/>
  <c r="R33" i="21"/>
  <c r="S33" i="21"/>
  <c r="T33" i="21"/>
  <c r="N34" i="21"/>
  <c r="O34" i="21"/>
  <c r="P34" i="21"/>
  <c r="Q34" i="21"/>
  <c r="R34" i="21"/>
  <c r="S34" i="21"/>
  <c r="T34" i="21"/>
  <c r="N35" i="21"/>
  <c r="O35" i="21"/>
  <c r="P35" i="21"/>
  <c r="Q35" i="21"/>
  <c r="R35" i="21"/>
  <c r="S35" i="21"/>
  <c r="T35" i="21"/>
  <c r="N36" i="21"/>
  <c r="O36" i="21"/>
  <c r="P36" i="21"/>
  <c r="Q36" i="21"/>
  <c r="R36" i="21"/>
  <c r="S36" i="21"/>
  <c r="T36" i="21"/>
  <c r="N37" i="21"/>
  <c r="U37" i="21" s="1"/>
  <c r="O37" i="21"/>
  <c r="P37" i="21"/>
  <c r="Q37" i="21"/>
  <c r="R37" i="21"/>
  <c r="S37" i="21"/>
  <c r="T37" i="21"/>
  <c r="N38" i="21"/>
  <c r="O38" i="21"/>
  <c r="P38" i="21"/>
  <c r="Q38" i="21"/>
  <c r="R38" i="21"/>
  <c r="S38" i="21"/>
  <c r="T38" i="21"/>
  <c r="N39" i="21"/>
  <c r="O39" i="21"/>
  <c r="P39" i="21"/>
  <c r="Q39" i="21"/>
  <c r="R39" i="21"/>
  <c r="S39" i="21"/>
  <c r="T39" i="21"/>
  <c r="N40" i="21"/>
  <c r="O40" i="21"/>
  <c r="P40" i="21"/>
  <c r="Q40" i="21"/>
  <c r="R40" i="21"/>
  <c r="S40" i="21"/>
  <c r="T40" i="21"/>
  <c r="N41" i="21"/>
  <c r="O41" i="21"/>
  <c r="P41" i="21"/>
  <c r="Q41" i="21"/>
  <c r="R41" i="21"/>
  <c r="S41" i="21"/>
  <c r="T41" i="21"/>
  <c r="N42" i="21"/>
  <c r="O42" i="21"/>
  <c r="P42" i="21"/>
  <c r="Q42" i="21"/>
  <c r="R42" i="21"/>
  <c r="S42" i="21"/>
  <c r="T42" i="21"/>
  <c r="N43" i="21"/>
  <c r="O43" i="21"/>
  <c r="P43" i="21"/>
  <c r="Q43" i="21"/>
  <c r="R43" i="21"/>
  <c r="S43" i="21"/>
  <c r="T43" i="21"/>
  <c r="N44" i="21"/>
  <c r="O44" i="21"/>
  <c r="P44" i="21"/>
  <c r="Q44" i="21"/>
  <c r="R44" i="21"/>
  <c r="S44" i="21"/>
  <c r="T44" i="21"/>
  <c r="N45" i="21"/>
  <c r="U45" i="21" s="1"/>
  <c r="O45" i="21"/>
  <c r="P45" i="21"/>
  <c r="Q45" i="21"/>
  <c r="R45" i="21"/>
  <c r="S45" i="21"/>
  <c r="T45" i="21"/>
  <c r="N46" i="21"/>
  <c r="O46" i="21"/>
  <c r="P46" i="21"/>
  <c r="Q46" i="21"/>
  <c r="R46" i="21"/>
  <c r="S46" i="21"/>
  <c r="T46" i="21"/>
  <c r="N47" i="21"/>
  <c r="O47" i="21"/>
  <c r="P47" i="21"/>
  <c r="Q47" i="21"/>
  <c r="R47" i="21"/>
  <c r="S47" i="21"/>
  <c r="T47" i="21"/>
  <c r="N48" i="21"/>
  <c r="O48" i="21"/>
  <c r="P48" i="21"/>
  <c r="Q48" i="21"/>
  <c r="R48" i="21"/>
  <c r="S48" i="21"/>
  <c r="T48" i="21"/>
  <c r="N49" i="21"/>
  <c r="O49" i="21"/>
  <c r="P49" i="21"/>
  <c r="Q49" i="21"/>
  <c r="R49" i="21"/>
  <c r="S49" i="21"/>
  <c r="T49" i="21"/>
  <c r="N50" i="21"/>
  <c r="O50" i="21"/>
  <c r="P50" i="21"/>
  <c r="Q50" i="21"/>
  <c r="R50" i="21"/>
  <c r="S50" i="21"/>
  <c r="T50" i="21"/>
  <c r="N51" i="21"/>
  <c r="O51" i="21"/>
  <c r="P51" i="21"/>
  <c r="Q51" i="21"/>
  <c r="R51" i="21"/>
  <c r="S51" i="21"/>
  <c r="T51" i="21"/>
  <c r="N52" i="21"/>
  <c r="O52" i="21"/>
  <c r="P52" i="21"/>
  <c r="Q52" i="21"/>
  <c r="R52" i="21"/>
  <c r="S52" i="21"/>
  <c r="T52" i="21"/>
  <c r="N53" i="21"/>
  <c r="U53" i="21" s="1"/>
  <c r="O53" i="21"/>
  <c r="P53" i="21"/>
  <c r="Q53" i="21"/>
  <c r="R53" i="21"/>
  <c r="S53" i="21"/>
  <c r="T53" i="21"/>
  <c r="N54" i="21"/>
  <c r="O54" i="21"/>
  <c r="P54" i="21"/>
  <c r="Q54" i="21"/>
  <c r="R54" i="21"/>
  <c r="S54" i="21"/>
  <c r="T54" i="21"/>
  <c r="N55" i="21"/>
  <c r="O55" i="21"/>
  <c r="P55" i="21"/>
  <c r="Q55" i="21"/>
  <c r="R55" i="21"/>
  <c r="S55" i="21"/>
  <c r="T55" i="21"/>
  <c r="N56" i="21"/>
  <c r="O56" i="21"/>
  <c r="P56" i="21"/>
  <c r="Q56" i="21"/>
  <c r="R56" i="21"/>
  <c r="S56" i="21"/>
  <c r="T56" i="21"/>
  <c r="N57" i="21"/>
  <c r="O57" i="21"/>
  <c r="P57" i="21"/>
  <c r="Q57" i="21"/>
  <c r="R57" i="21"/>
  <c r="S57" i="21"/>
  <c r="T57" i="21"/>
  <c r="N58" i="21"/>
  <c r="O58" i="21"/>
  <c r="P58" i="21"/>
  <c r="Q58" i="21"/>
  <c r="R58" i="21"/>
  <c r="S58" i="21"/>
  <c r="T58" i="21"/>
  <c r="N59" i="21"/>
  <c r="O59" i="21"/>
  <c r="P59" i="21"/>
  <c r="Q59" i="21"/>
  <c r="R59" i="21"/>
  <c r="S59" i="21"/>
  <c r="T59" i="21"/>
  <c r="N60" i="21"/>
  <c r="O60" i="21"/>
  <c r="P60" i="21"/>
  <c r="Q60" i="21"/>
  <c r="R60" i="21"/>
  <c r="S60" i="21"/>
  <c r="T60" i="21"/>
  <c r="N61" i="21"/>
  <c r="U61" i="21" s="1"/>
  <c r="O61" i="21"/>
  <c r="P61" i="21"/>
  <c r="Q61" i="21"/>
  <c r="R61" i="21"/>
  <c r="S61" i="21"/>
  <c r="T61" i="21"/>
  <c r="N63" i="21"/>
  <c r="O63" i="21"/>
  <c r="P63" i="21"/>
  <c r="Q63" i="21"/>
  <c r="R63" i="21"/>
  <c r="S63" i="21"/>
  <c r="T63" i="21"/>
  <c r="N64" i="21"/>
  <c r="O64" i="21"/>
  <c r="P64" i="21"/>
  <c r="Q64" i="21"/>
  <c r="R64" i="21"/>
  <c r="S64" i="21"/>
  <c r="T64" i="21"/>
  <c r="N65" i="21"/>
  <c r="O65" i="21"/>
  <c r="P65" i="21"/>
  <c r="Q65" i="21"/>
  <c r="R65" i="21"/>
  <c r="S65" i="21"/>
  <c r="T65" i="21"/>
  <c r="N66" i="21"/>
  <c r="O66" i="21"/>
  <c r="P66" i="21"/>
  <c r="Q66" i="21"/>
  <c r="R66" i="21"/>
  <c r="S66" i="21"/>
  <c r="T66" i="21"/>
  <c r="O10" i="21"/>
  <c r="P10" i="21"/>
  <c r="Q10" i="21"/>
  <c r="R10" i="21"/>
  <c r="S10" i="21"/>
  <c r="T10" i="21"/>
  <c r="H81" i="21" s="1"/>
  <c r="I77" i="15" s="1"/>
  <c r="N10" i="21"/>
  <c r="I76" i="15"/>
  <c r="H76" i="15"/>
  <c r="G76" i="15"/>
  <c r="F76" i="15"/>
  <c r="E76" i="15"/>
  <c r="D76" i="15"/>
  <c r="C76" i="15"/>
  <c r="U54" i="21" l="1"/>
  <c r="U22" i="21"/>
  <c r="U14" i="21"/>
  <c r="F81" i="21"/>
  <c r="G77" i="15" s="1"/>
  <c r="G131" i="15" s="1"/>
  <c r="U64" i="21"/>
  <c r="U55" i="21"/>
  <c r="U47" i="21"/>
  <c r="U39" i="21"/>
  <c r="U31" i="21"/>
  <c r="U23" i="21"/>
  <c r="U15" i="21"/>
  <c r="U46" i="21"/>
  <c r="U38" i="21"/>
  <c r="U30" i="21"/>
  <c r="E81" i="21"/>
  <c r="F77" i="15" s="1"/>
  <c r="O120" i="15" s="1"/>
  <c r="U65" i="21"/>
  <c r="U56" i="21"/>
  <c r="U48" i="21"/>
  <c r="U40" i="21"/>
  <c r="U32" i="21"/>
  <c r="U24" i="21"/>
  <c r="U16" i="21"/>
  <c r="U57" i="21"/>
  <c r="U33" i="21"/>
  <c r="I81" i="21" s="1"/>
  <c r="C81" i="21"/>
  <c r="D77" i="15" s="1"/>
  <c r="D135" i="15" s="1"/>
  <c r="U59" i="21"/>
  <c r="U51" i="21"/>
  <c r="U43" i="21"/>
  <c r="U35" i="21"/>
  <c r="U27" i="21"/>
  <c r="U19" i="21"/>
  <c r="U11" i="21"/>
  <c r="G81" i="21"/>
  <c r="H77" i="15" s="1"/>
  <c r="Q123" i="15" s="1"/>
  <c r="U63" i="21"/>
  <c r="D81" i="21"/>
  <c r="E77" i="15" s="1"/>
  <c r="E86" i="15" s="1"/>
  <c r="U49" i="21"/>
  <c r="U41" i="21"/>
  <c r="U25" i="21"/>
  <c r="U17" i="21"/>
  <c r="C77" i="15"/>
  <c r="L109" i="15" s="1"/>
  <c r="U66" i="21"/>
  <c r="U60" i="21"/>
  <c r="U58" i="21"/>
  <c r="U52" i="21"/>
  <c r="U50" i="21"/>
  <c r="U44" i="21"/>
  <c r="U42" i="21"/>
  <c r="U36" i="21"/>
  <c r="U34" i="21"/>
  <c r="U28" i="21"/>
  <c r="U26" i="21"/>
  <c r="U20" i="21"/>
  <c r="U18" i="21"/>
  <c r="U12" i="21"/>
  <c r="U10" i="21"/>
  <c r="R88" i="15"/>
  <c r="R92" i="15"/>
  <c r="R96" i="15"/>
  <c r="R100" i="15"/>
  <c r="R104" i="15"/>
  <c r="R108" i="15"/>
  <c r="R112" i="15"/>
  <c r="R116" i="15"/>
  <c r="R120" i="15"/>
  <c r="R124" i="15"/>
  <c r="R128" i="15"/>
  <c r="R132" i="15"/>
  <c r="R136" i="15"/>
  <c r="R89" i="15"/>
  <c r="R93" i="15"/>
  <c r="R97" i="15"/>
  <c r="R101" i="15"/>
  <c r="R105" i="15"/>
  <c r="R109" i="15"/>
  <c r="R113" i="15"/>
  <c r="R117" i="15"/>
  <c r="R121" i="15"/>
  <c r="R125" i="15"/>
  <c r="R129" i="15"/>
  <c r="R133" i="15"/>
  <c r="R137" i="15"/>
  <c r="R90" i="15"/>
  <c r="R94" i="15"/>
  <c r="R91" i="15"/>
  <c r="R103" i="15"/>
  <c r="R126" i="15"/>
  <c r="R135" i="15"/>
  <c r="I87" i="15"/>
  <c r="I91" i="15"/>
  <c r="I95" i="15"/>
  <c r="I99" i="15"/>
  <c r="I103" i="15"/>
  <c r="I107" i="15"/>
  <c r="I111" i="15"/>
  <c r="I115" i="15"/>
  <c r="I119" i="15"/>
  <c r="I123" i="15"/>
  <c r="I127" i="15"/>
  <c r="I131" i="15"/>
  <c r="I135" i="15"/>
  <c r="R106" i="15"/>
  <c r="R115" i="15"/>
  <c r="R138" i="15"/>
  <c r="R95" i="15"/>
  <c r="R118" i="15"/>
  <c r="R127" i="15"/>
  <c r="R86" i="15"/>
  <c r="I86" i="15"/>
  <c r="I90" i="15"/>
  <c r="I94" i="15"/>
  <c r="I98" i="15"/>
  <c r="I102" i="15"/>
  <c r="I106" i="15"/>
  <c r="I110" i="15"/>
  <c r="I114" i="15"/>
  <c r="I118" i="15"/>
  <c r="I122" i="15"/>
  <c r="I126" i="15"/>
  <c r="I130" i="15"/>
  <c r="I134" i="15"/>
  <c r="I138" i="15"/>
  <c r="R98" i="15"/>
  <c r="R107" i="15"/>
  <c r="R130" i="15"/>
  <c r="R110" i="15"/>
  <c r="R119" i="15"/>
  <c r="I89" i="15"/>
  <c r="I93" i="15"/>
  <c r="I97" i="15"/>
  <c r="I101" i="15"/>
  <c r="I105" i="15"/>
  <c r="I109" i="15"/>
  <c r="I113" i="15"/>
  <c r="I117" i="15"/>
  <c r="I121" i="15"/>
  <c r="I125" i="15"/>
  <c r="I129" i="15"/>
  <c r="I133" i="15"/>
  <c r="I137" i="15"/>
  <c r="R99" i="15"/>
  <c r="R122" i="15"/>
  <c r="R131" i="15"/>
  <c r="I132" i="15"/>
  <c r="I100" i="15"/>
  <c r="I128" i="15"/>
  <c r="I96" i="15"/>
  <c r="R114" i="15"/>
  <c r="P92" i="15"/>
  <c r="G138" i="15"/>
  <c r="P125" i="15"/>
  <c r="G136" i="15"/>
  <c r="I124" i="15"/>
  <c r="I92" i="15"/>
  <c r="I88" i="15"/>
  <c r="R111" i="15"/>
  <c r="I116" i="15"/>
  <c r="G95" i="15"/>
  <c r="R102" i="15"/>
  <c r="I112" i="15"/>
  <c r="I108" i="15"/>
  <c r="R134" i="15"/>
  <c r="R87" i="15"/>
  <c r="I120" i="15"/>
  <c r="I136" i="15"/>
  <c r="I104" i="15"/>
  <c r="R123" i="15"/>
  <c r="G120" i="15" l="1"/>
  <c r="G122" i="15"/>
  <c r="G106" i="15"/>
  <c r="G117" i="15"/>
  <c r="P107" i="15"/>
  <c r="G101" i="15"/>
  <c r="P114" i="15"/>
  <c r="G127" i="15"/>
  <c r="X127" i="15" s="1"/>
  <c r="G104" i="15"/>
  <c r="P116" i="15"/>
  <c r="P118" i="15"/>
  <c r="G103" i="15"/>
  <c r="P135" i="15"/>
  <c r="G97" i="15"/>
  <c r="P108" i="15"/>
  <c r="P119" i="15"/>
  <c r="G116" i="15"/>
  <c r="G129" i="15"/>
  <c r="G88" i="15"/>
  <c r="P87" i="15"/>
  <c r="P127" i="15"/>
  <c r="P111" i="15"/>
  <c r="P100" i="15"/>
  <c r="G134" i="15"/>
  <c r="G133" i="15"/>
  <c r="P98" i="15"/>
  <c r="G102" i="15"/>
  <c r="G90" i="15"/>
  <c r="O102" i="15"/>
  <c r="Z127" i="15"/>
  <c r="N128" i="15"/>
  <c r="Q86" i="15"/>
  <c r="N90" i="15"/>
  <c r="E121" i="15"/>
  <c r="E103" i="15"/>
  <c r="E108" i="15"/>
  <c r="N137" i="15"/>
  <c r="N121" i="15"/>
  <c r="E89" i="15"/>
  <c r="E135" i="15"/>
  <c r="N106" i="15"/>
  <c r="H137" i="15"/>
  <c r="N97" i="15"/>
  <c r="H134" i="15"/>
  <c r="E136" i="15"/>
  <c r="E117" i="15"/>
  <c r="E130" i="15"/>
  <c r="E132" i="15"/>
  <c r="E113" i="15"/>
  <c r="N86" i="15"/>
  <c r="V86" i="15" s="1"/>
  <c r="N122" i="15"/>
  <c r="E91" i="15"/>
  <c r="E96" i="15"/>
  <c r="N101" i="15"/>
  <c r="N116" i="15"/>
  <c r="N136" i="15"/>
  <c r="N120" i="15"/>
  <c r="E119" i="15"/>
  <c r="E87" i="15"/>
  <c r="E124" i="15"/>
  <c r="E92" i="15"/>
  <c r="N129" i="15"/>
  <c r="E137" i="15"/>
  <c r="E105" i="15"/>
  <c r="N114" i="15"/>
  <c r="N98" i="15"/>
  <c r="E99" i="15"/>
  <c r="N111" i="15"/>
  <c r="N133" i="15"/>
  <c r="N102" i="15"/>
  <c r="N138" i="15"/>
  <c r="E123" i="15"/>
  <c r="E128" i="15"/>
  <c r="N131" i="15"/>
  <c r="E109" i="15"/>
  <c r="N100" i="15"/>
  <c r="E102" i="15"/>
  <c r="N134" i="15"/>
  <c r="N118" i="15"/>
  <c r="E115" i="15"/>
  <c r="N103" i="15"/>
  <c r="E120" i="15"/>
  <c r="E88" i="15"/>
  <c r="N127" i="15"/>
  <c r="E133" i="15"/>
  <c r="E101" i="15"/>
  <c r="N112" i="15"/>
  <c r="N96" i="15"/>
  <c r="E134" i="15"/>
  <c r="N126" i="15"/>
  <c r="N135" i="15"/>
  <c r="N124" i="15"/>
  <c r="V124" i="15" s="1"/>
  <c r="N117" i="15"/>
  <c r="E97" i="15"/>
  <c r="E126" i="15"/>
  <c r="E104" i="15"/>
  <c r="N119" i="15"/>
  <c r="N88" i="15"/>
  <c r="E127" i="15"/>
  <c r="E100" i="15"/>
  <c r="N95" i="15"/>
  <c r="E106" i="15"/>
  <c r="N132" i="15"/>
  <c r="N109" i="15"/>
  <c r="E111" i="15"/>
  <c r="N87" i="15"/>
  <c r="E116" i="15"/>
  <c r="N107" i="15"/>
  <c r="N125" i="15"/>
  <c r="E129" i="15"/>
  <c r="N110" i="15"/>
  <c r="N94" i="15"/>
  <c r="E94" i="15"/>
  <c r="N130" i="15"/>
  <c r="N93" i="15"/>
  <c r="E107" i="15"/>
  <c r="N113" i="15"/>
  <c r="E112" i="15"/>
  <c r="N91" i="15"/>
  <c r="N123" i="15"/>
  <c r="V123" i="15" s="1"/>
  <c r="E125" i="15"/>
  <c r="E93" i="15"/>
  <c r="N108" i="15"/>
  <c r="N92" i="15"/>
  <c r="E98" i="15"/>
  <c r="E131" i="15"/>
  <c r="N104" i="15"/>
  <c r="E95" i="15"/>
  <c r="N105" i="15"/>
  <c r="D123" i="15"/>
  <c r="M137" i="15"/>
  <c r="M128" i="15"/>
  <c r="M91" i="15"/>
  <c r="H132" i="15"/>
  <c r="D138" i="15"/>
  <c r="M89" i="15"/>
  <c r="H128" i="15"/>
  <c r="H118" i="15"/>
  <c r="Q125" i="15"/>
  <c r="D99" i="15"/>
  <c r="D137" i="15"/>
  <c r="D126" i="15"/>
  <c r="M118" i="15"/>
  <c r="M123" i="15"/>
  <c r="M114" i="15"/>
  <c r="H116" i="15"/>
  <c r="H114" i="15"/>
  <c r="Q97" i="15"/>
  <c r="H95" i="15"/>
  <c r="M131" i="15"/>
  <c r="D110" i="15"/>
  <c r="Q93" i="15"/>
  <c r="H97" i="15"/>
  <c r="D95" i="15"/>
  <c r="D106" i="15"/>
  <c r="D120" i="15"/>
  <c r="M115" i="15"/>
  <c r="M104" i="15"/>
  <c r="H109" i="15"/>
  <c r="D107" i="15"/>
  <c r="H96" i="15"/>
  <c r="Q115" i="15"/>
  <c r="Q120" i="15"/>
  <c r="D136" i="15"/>
  <c r="M106" i="15"/>
  <c r="H102" i="15"/>
  <c r="D94" i="15"/>
  <c r="D116" i="15"/>
  <c r="M107" i="15"/>
  <c r="M98" i="15"/>
  <c r="D113" i="15"/>
  <c r="H103" i="15"/>
  <c r="Q111" i="15"/>
  <c r="Q138" i="15"/>
  <c r="Q96" i="15"/>
  <c r="M120" i="15"/>
  <c r="D119" i="15"/>
  <c r="M136" i="15"/>
  <c r="D104" i="15"/>
  <c r="M105" i="15"/>
  <c r="M90" i="15"/>
  <c r="H131" i="15"/>
  <c r="D125" i="15"/>
  <c r="H89" i="15"/>
  <c r="Q118" i="15"/>
  <c r="Q88" i="15"/>
  <c r="M121" i="15"/>
  <c r="H100" i="15"/>
  <c r="H115" i="15"/>
  <c r="M134" i="15"/>
  <c r="D88" i="15"/>
  <c r="M99" i="15"/>
  <c r="M88" i="15"/>
  <c r="Q119" i="15"/>
  <c r="Q98" i="15"/>
  <c r="F87" i="15"/>
  <c r="F124" i="15"/>
  <c r="F133" i="15"/>
  <c r="H129" i="15"/>
  <c r="H105" i="15"/>
  <c r="D134" i="15"/>
  <c r="D102" i="15"/>
  <c r="M132" i="15"/>
  <c r="D87" i="15"/>
  <c r="D112" i="15"/>
  <c r="M135" i="15"/>
  <c r="U135" i="15" s="1"/>
  <c r="M119" i="15"/>
  <c r="M103" i="15"/>
  <c r="M87" i="15"/>
  <c r="M102" i="15"/>
  <c r="H99" i="15"/>
  <c r="D111" i="15"/>
  <c r="H124" i="15"/>
  <c r="H92" i="15"/>
  <c r="Q107" i="15"/>
  <c r="H110" i="15"/>
  <c r="Q134" i="15"/>
  <c r="Q133" i="15"/>
  <c r="Q89" i="15"/>
  <c r="D133" i="15"/>
  <c r="D91" i="15"/>
  <c r="U91" i="15" s="1"/>
  <c r="H133" i="15"/>
  <c r="D109" i="15"/>
  <c r="D130" i="15"/>
  <c r="D98" i="15"/>
  <c r="M130" i="15"/>
  <c r="M86" i="15"/>
  <c r="D108" i="15"/>
  <c r="M133" i="15"/>
  <c r="M117" i="15"/>
  <c r="M101" i="15"/>
  <c r="M116" i="15"/>
  <c r="U116" i="15" s="1"/>
  <c r="M100" i="15"/>
  <c r="H123" i="15"/>
  <c r="Y123" i="15" s="1"/>
  <c r="H121" i="15"/>
  <c r="H120" i="15"/>
  <c r="H88" i="15"/>
  <c r="H138" i="15"/>
  <c r="H106" i="15"/>
  <c r="Q130" i="15"/>
  <c r="Q129" i="15"/>
  <c r="Q128" i="15"/>
  <c r="D129" i="15"/>
  <c r="H107" i="15"/>
  <c r="D101" i="15"/>
  <c r="H101" i="15"/>
  <c r="Q91" i="15"/>
  <c r="H119" i="15"/>
  <c r="D122" i="15"/>
  <c r="D90" i="15"/>
  <c r="M126" i="15"/>
  <c r="D132" i="15"/>
  <c r="D100" i="15"/>
  <c r="M129" i="15"/>
  <c r="M113" i="15"/>
  <c r="M97" i="15"/>
  <c r="M112" i="15"/>
  <c r="M96" i="15"/>
  <c r="H91" i="15"/>
  <c r="D131" i="15"/>
  <c r="H117" i="15"/>
  <c r="H112" i="15"/>
  <c r="Q87" i="15"/>
  <c r="H130" i="15"/>
  <c r="H98" i="15"/>
  <c r="Q110" i="15"/>
  <c r="Q121" i="15"/>
  <c r="Q116" i="15"/>
  <c r="D97" i="15"/>
  <c r="D105" i="15"/>
  <c r="Q135" i="15"/>
  <c r="D127" i="15"/>
  <c r="D118" i="15"/>
  <c r="D86" i="15"/>
  <c r="M124" i="15"/>
  <c r="D128" i="15"/>
  <c r="U128" i="15" s="1"/>
  <c r="D96" i="15"/>
  <c r="M127" i="15"/>
  <c r="M111" i="15"/>
  <c r="M95" i="15"/>
  <c r="M110" i="15"/>
  <c r="M94" i="15"/>
  <c r="Q103" i="15"/>
  <c r="D121" i="15"/>
  <c r="D89" i="15"/>
  <c r="H135" i="15"/>
  <c r="H108" i="15"/>
  <c r="Q131" i="15"/>
  <c r="H126" i="15"/>
  <c r="H94" i="15"/>
  <c r="Q106" i="15"/>
  <c r="Q109" i="15"/>
  <c r="Q112" i="15"/>
  <c r="D103" i="15"/>
  <c r="H111" i="15"/>
  <c r="D114" i="15"/>
  <c r="M138" i="15"/>
  <c r="M122" i="15"/>
  <c r="D124" i="15"/>
  <c r="D92" i="15"/>
  <c r="M125" i="15"/>
  <c r="M109" i="15"/>
  <c r="M93" i="15"/>
  <c r="M108" i="15"/>
  <c r="M92" i="15"/>
  <c r="D93" i="15"/>
  <c r="H136" i="15"/>
  <c r="H104" i="15"/>
  <c r="Q99" i="15"/>
  <c r="H122" i="15"/>
  <c r="Q127" i="15"/>
  <c r="Q102" i="15"/>
  <c r="Q101" i="15"/>
  <c r="Q108" i="15"/>
  <c r="H125" i="15"/>
  <c r="Y125" i="15" s="1"/>
  <c r="F88" i="15"/>
  <c r="F105" i="15"/>
  <c r="O94" i="15"/>
  <c r="F121" i="15"/>
  <c r="F135" i="15"/>
  <c r="O137" i="15"/>
  <c r="F101" i="15"/>
  <c r="O86" i="15"/>
  <c r="O138" i="15"/>
  <c r="O97" i="15"/>
  <c r="F131" i="15"/>
  <c r="O129" i="15"/>
  <c r="F89" i="15"/>
  <c r="F112" i="15"/>
  <c r="F114" i="15"/>
  <c r="O118" i="15"/>
  <c r="O100" i="15"/>
  <c r="F119" i="15"/>
  <c r="O127" i="15"/>
  <c r="O89" i="15"/>
  <c r="H127" i="15"/>
  <c r="F103" i="15"/>
  <c r="O121" i="15"/>
  <c r="O116" i="15"/>
  <c r="O128" i="15"/>
  <c r="O115" i="15"/>
  <c r="F104" i="15"/>
  <c r="O99" i="15"/>
  <c r="F99" i="15"/>
  <c r="F137" i="15"/>
  <c r="O110" i="15"/>
  <c r="F126" i="15"/>
  <c r="O124" i="15"/>
  <c r="F118" i="15"/>
  <c r="L86" i="15"/>
  <c r="Z111" i="15"/>
  <c r="N89" i="15"/>
  <c r="H90" i="15"/>
  <c r="Q126" i="15"/>
  <c r="Q94" i="15"/>
  <c r="Q117" i="15"/>
  <c r="Q136" i="15"/>
  <c r="Q104" i="15"/>
  <c r="D115" i="15"/>
  <c r="E110" i="15"/>
  <c r="H86" i="15"/>
  <c r="Q122" i="15"/>
  <c r="Q90" i="15"/>
  <c r="Q113" i="15"/>
  <c r="Q132" i="15"/>
  <c r="Q100" i="15"/>
  <c r="H113" i="15"/>
  <c r="D117" i="15"/>
  <c r="E114" i="15"/>
  <c r="N99" i="15"/>
  <c r="N115" i="15"/>
  <c r="Z114" i="15"/>
  <c r="E118" i="15"/>
  <c r="Q95" i="15"/>
  <c r="Q114" i="15"/>
  <c r="Q137" i="15"/>
  <c r="Q105" i="15"/>
  <c r="Q124" i="15"/>
  <c r="Q92" i="15"/>
  <c r="H87" i="15"/>
  <c r="H93" i="15"/>
  <c r="E138" i="15"/>
  <c r="P122" i="15"/>
  <c r="P120" i="15"/>
  <c r="L108" i="15"/>
  <c r="L130" i="15"/>
  <c r="C102" i="15"/>
  <c r="C103" i="15"/>
  <c r="L89" i="15"/>
  <c r="C125" i="15"/>
  <c r="C111" i="15"/>
  <c r="L112" i="15"/>
  <c r="L135" i="15"/>
  <c r="C121" i="15"/>
  <c r="Z134" i="15"/>
  <c r="E122" i="15"/>
  <c r="G123" i="15"/>
  <c r="Z107" i="15"/>
  <c r="E90" i="15"/>
  <c r="P132" i="15"/>
  <c r="C94" i="15"/>
  <c r="C123" i="15"/>
  <c r="C133" i="15"/>
  <c r="C122" i="15"/>
  <c r="P126" i="15"/>
  <c r="C105" i="15"/>
  <c r="L92" i="15"/>
  <c r="L123" i="15"/>
  <c r="L114" i="15"/>
  <c r="L137" i="15"/>
  <c r="C109" i="15"/>
  <c r="T109" i="15" s="1"/>
  <c r="L96" i="15"/>
  <c r="L119" i="15"/>
  <c r="F127" i="15"/>
  <c r="F95" i="15"/>
  <c r="O107" i="15"/>
  <c r="O125" i="15"/>
  <c r="F129" i="15"/>
  <c r="F97" i="15"/>
  <c r="O114" i="15"/>
  <c r="O98" i="15"/>
  <c r="F116" i="15"/>
  <c r="F138" i="15"/>
  <c r="G87" i="15"/>
  <c r="X87" i="15" s="1"/>
  <c r="F120" i="15"/>
  <c r="W120" i="15" s="1"/>
  <c r="C131" i="15"/>
  <c r="O93" i="15"/>
  <c r="F96" i="15"/>
  <c r="P113" i="15"/>
  <c r="G112" i="15"/>
  <c r="P91" i="15"/>
  <c r="P123" i="15"/>
  <c r="G125" i="15"/>
  <c r="X125" i="15" s="1"/>
  <c r="G93" i="15"/>
  <c r="G130" i="15"/>
  <c r="G98" i="15"/>
  <c r="P112" i="15"/>
  <c r="P96" i="15"/>
  <c r="C126" i="15"/>
  <c r="P130" i="15"/>
  <c r="P124" i="15"/>
  <c r="L131" i="15"/>
  <c r="T131" i="15" s="1"/>
  <c r="L122" i="15"/>
  <c r="L117" i="15"/>
  <c r="L101" i="15"/>
  <c r="P134" i="15"/>
  <c r="F108" i="15"/>
  <c r="C97" i="15"/>
  <c r="C120" i="15"/>
  <c r="L115" i="15"/>
  <c r="L106" i="15"/>
  <c r="L129" i="15"/>
  <c r="C101" i="15"/>
  <c r="L88" i="15"/>
  <c r="L111" i="15"/>
  <c r="F123" i="15"/>
  <c r="F91" i="15"/>
  <c r="O91" i="15"/>
  <c r="O123" i="15"/>
  <c r="F125" i="15"/>
  <c r="F93" i="15"/>
  <c r="O112" i="15"/>
  <c r="O96" i="15"/>
  <c r="P103" i="15"/>
  <c r="X103" i="15" s="1"/>
  <c r="F86" i="15"/>
  <c r="C86" i="15"/>
  <c r="F128" i="15"/>
  <c r="P97" i="15"/>
  <c r="G108" i="15"/>
  <c r="P137" i="15"/>
  <c r="P121" i="15"/>
  <c r="G121" i="15"/>
  <c r="G89" i="15"/>
  <c r="G126" i="15"/>
  <c r="G94" i="15"/>
  <c r="P110" i="15"/>
  <c r="P94" i="15"/>
  <c r="F136" i="15"/>
  <c r="L133" i="15"/>
  <c r="C127" i="15"/>
  <c r="C106" i="15"/>
  <c r="L126" i="15"/>
  <c r="P109" i="15"/>
  <c r="P128" i="15"/>
  <c r="L100" i="15"/>
  <c r="L104" i="15"/>
  <c r="C112" i="15"/>
  <c r="L98" i="15"/>
  <c r="C116" i="15"/>
  <c r="L134" i="15"/>
  <c r="G115" i="15"/>
  <c r="C115" i="15"/>
  <c r="L132" i="15"/>
  <c r="C104" i="15"/>
  <c r="L99" i="15"/>
  <c r="L90" i="15"/>
  <c r="L113" i="15"/>
  <c r="L136" i="15"/>
  <c r="C108" i="15"/>
  <c r="L95" i="15"/>
  <c r="F115" i="15"/>
  <c r="O103" i="15"/>
  <c r="O135" i="15"/>
  <c r="O119" i="15"/>
  <c r="F117" i="15"/>
  <c r="O111" i="15"/>
  <c r="O108" i="15"/>
  <c r="O92" i="15"/>
  <c r="O136" i="15"/>
  <c r="C119" i="15"/>
  <c r="F98" i="15"/>
  <c r="F130" i="15"/>
  <c r="O109" i="15"/>
  <c r="F102" i="15"/>
  <c r="O132" i="15"/>
  <c r="G135" i="15"/>
  <c r="G132" i="15"/>
  <c r="G100" i="15"/>
  <c r="P133" i="15"/>
  <c r="P117" i="15"/>
  <c r="X117" i="15" s="1"/>
  <c r="G113" i="15"/>
  <c r="P95" i="15"/>
  <c r="X95" i="15" s="1"/>
  <c r="G118" i="15"/>
  <c r="X118" i="15" s="1"/>
  <c r="G86" i="15"/>
  <c r="P106" i="15"/>
  <c r="P90" i="15"/>
  <c r="F100" i="15"/>
  <c r="F132" i="15"/>
  <c r="O126" i="15"/>
  <c r="C124" i="15"/>
  <c r="P138" i="15"/>
  <c r="X138" i="15" s="1"/>
  <c r="L94" i="15"/>
  <c r="C134" i="15"/>
  <c r="C135" i="15"/>
  <c r="P136" i="15"/>
  <c r="X136" i="15" s="1"/>
  <c r="C117" i="15"/>
  <c r="C95" i="15"/>
  <c r="L121" i="15"/>
  <c r="C90" i="15"/>
  <c r="L118" i="15"/>
  <c r="J77" i="15"/>
  <c r="F90" i="15"/>
  <c r="C128" i="15"/>
  <c r="L124" i="15"/>
  <c r="C96" i="15"/>
  <c r="L91" i="15"/>
  <c r="C118" i="15"/>
  <c r="L105" i="15"/>
  <c r="L128" i="15"/>
  <c r="C100" i="15"/>
  <c r="L87" i="15"/>
  <c r="F111" i="15"/>
  <c r="O87" i="15"/>
  <c r="O133" i="15"/>
  <c r="O117" i="15"/>
  <c r="F113" i="15"/>
  <c r="O95" i="15"/>
  <c r="O106" i="15"/>
  <c r="O90" i="15"/>
  <c r="G119" i="15"/>
  <c r="X119" i="15" s="1"/>
  <c r="C129" i="15"/>
  <c r="O122" i="15"/>
  <c r="F134" i="15"/>
  <c r="F92" i="15"/>
  <c r="L93" i="15"/>
  <c r="F110" i="15"/>
  <c r="C87" i="15"/>
  <c r="G128" i="15"/>
  <c r="G96" i="15"/>
  <c r="P131" i="15"/>
  <c r="X131" i="15" s="1"/>
  <c r="P101" i="15"/>
  <c r="G109" i="15"/>
  <c r="P105" i="15"/>
  <c r="G114" i="15"/>
  <c r="P115" i="15"/>
  <c r="P104" i="15"/>
  <c r="P88" i="15"/>
  <c r="O134" i="15"/>
  <c r="G91" i="15"/>
  <c r="G99" i="15"/>
  <c r="C99" i="15"/>
  <c r="C138" i="15"/>
  <c r="C114" i="15"/>
  <c r="C113" i="15"/>
  <c r="L127" i="15"/>
  <c r="L102" i="15"/>
  <c r="C89" i="15"/>
  <c r="L107" i="15"/>
  <c r="C93" i="15"/>
  <c r="L103" i="15"/>
  <c r="C98" i="15"/>
  <c r="C130" i="15"/>
  <c r="F122" i="15"/>
  <c r="C136" i="15"/>
  <c r="L116" i="15"/>
  <c r="C88" i="15"/>
  <c r="L138" i="15"/>
  <c r="C110" i="15"/>
  <c r="L97" i="15"/>
  <c r="L120" i="15"/>
  <c r="C92" i="15"/>
  <c r="F107" i="15"/>
  <c r="O113" i="15"/>
  <c r="O131" i="15"/>
  <c r="O101" i="15"/>
  <c r="F109" i="15"/>
  <c r="O105" i="15"/>
  <c r="O104" i="15"/>
  <c r="O88" i="15"/>
  <c r="F94" i="15"/>
  <c r="C137" i="15"/>
  <c r="O130" i="15"/>
  <c r="F106" i="15"/>
  <c r="L125" i="15"/>
  <c r="C107" i="15"/>
  <c r="G124" i="15"/>
  <c r="G92" i="15"/>
  <c r="X92" i="15" s="1"/>
  <c r="P129" i="15"/>
  <c r="X129" i="15" s="1"/>
  <c r="G137" i="15"/>
  <c r="G105" i="15"/>
  <c r="P89" i="15"/>
  <c r="G110" i="15"/>
  <c r="P99" i="15"/>
  <c r="P102" i="15"/>
  <c r="P86" i="15"/>
  <c r="P93" i="15"/>
  <c r="C91" i="15"/>
  <c r="L110" i="15"/>
  <c r="G111" i="15"/>
  <c r="G107" i="15"/>
  <c r="X107" i="15" s="1"/>
  <c r="C132" i="15"/>
  <c r="Z123" i="15"/>
  <c r="Z87" i="15"/>
  <c r="Z122" i="15"/>
  <c r="Z102" i="15"/>
  <c r="Z94" i="15"/>
  <c r="Z98" i="15"/>
  <c r="Z90" i="15"/>
  <c r="Z99" i="15"/>
  <c r="Z130" i="15"/>
  <c r="Z91" i="15"/>
  <c r="Z117" i="15"/>
  <c r="Z86" i="15"/>
  <c r="Z113" i="15"/>
  <c r="Z132" i="15"/>
  <c r="Z109" i="15"/>
  <c r="Z136" i="15"/>
  <c r="Z104" i="15"/>
  <c r="Z100" i="15"/>
  <c r="Z128" i="15"/>
  <c r="Z96" i="15"/>
  <c r="Z118" i="15"/>
  <c r="Z137" i="15"/>
  <c r="Z105" i="15"/>
  <c r="Z124" i="15"/>
  <c r="Z92" i="15"/>
  <c r="Z95" i="15"/>
  <c r="Z133" i="15"/>
  <c r="Z101" i="15"/>
  <c r="Z120" i="15"/>
  <c r="Z88" i="15"/>
  <c r="Z138" i="15"/>
  <c r="Z135" i="15"/>
  <c r="Z129" i="15"/>
  <c r="Z97" i="15"/>
  <c r="Z116" i="15"/>
  <c r="Z131" i="15"/>
  <c r="Z119" i="15"/>
  <c r="Z115" i="15"/>
  <c r="Z126" i="15"/>
  <c r="Z125" i="15"/>
  <c r="Z93" i="15"/>
  <c r="Z112" i="15"/>
  <c r="Z110" i="15"/>
  <c r="Z106" i="15"/>
  <c r="Z103" i="15"/>
  <c r="Z121" i="15"/>
  <c r="Z89" i="15"/>
  <c r="Z108" i="15"/>
  <c r="X108" i="15" l="1"/>
  <c r="X114" i="15"/>
  <c r="X100" i="15"/>
  <c r="X135" i="15"/>
  <c r="W102" i="15"/>
  <c r="X101" i="15"/>
  <c r="X116" i="15"/>
  <c r="X88" i="15"/>
  <c r="X111" i="15"/>
  <c r="X104" i="15"/>
  <c r="X120" i="15"/>
  <c r="X97" i="15"/>
  <c r="X133" i="15"/>
  <c r="X122" i="15"/>
  <c r="X134" i="15"/>
  <c r="X106" i="15"/>
  <c r="X102" i="15"/>
  <c r="X90" i="15"/>
  <c r="V101" i="15"/>
  <c r="V129" i="15"/>
  <c r="Y102" i="15"/>
  <c r="V106" i="15"/>
  <c r="Y132" i="15"/>
  <c r="V117" i="15"/>
  <c r="X98" i="15"/>
  <c r="V91" i="15"/>
  <c r="V90" i="15"/>
  <c r="V97" i="15"/>
  <c r="V126" i="15"/>
  <c r="V102" i="15"/>
  <c r="U102" i="15"/>
  <c r="Y137" i="15"/>
  <c r="V127" i="15"/>
  <c r="V100" i="15"/>
  <c r="Y121" i="15"/>
  <c r="U123" i="15"/>
  <c r="V94" i="15"/>
  <c r="V104" i="15"/>
  <c r="V112" i="15"/>
  <c r="V92" i="15"/>
  <c r="V137" i="15"/>
  <c r="V108" i="15"/>
  <c r="Y86" i="15"/>
  <c r="V131" i="15"/>
  <c r="V89" i="15"/>
  <c r="U138" i="15"/>
  <c r="U134" i="15"/>
  <c r="V134" i="15"/>
  <c r="V128" i="15"/>
  <c r="U118" i="15"/>
  <c r="V118" i="15"/>
  <c r="V121" i="15"/>
  <c r="U108" i="15"/>
  <c r="V107" i="15"/>
  <c r="V95" i="15"/>
  <c r="V133" i="15"/>
  <c r="Y120" i="15"/>
  <c r="Y110" i="15"/>
  <c r="U130" i="15"/>
  <c r="Y119" i="15"/>
  <c r="U95" i="15"/>
  <c r="Y116" i="15"/>
  <c r="U92" i="15"/>
  <c r="U110" i="15"/>
  <c r="Y134" i="15"/>
  <c r="U107" i="15"/>
  <c r="U114" i="15"/>
  <c r="V105" i="15"/>
  <c r="V111" i="15"/>
  <c r="V119" i="15"/>
  <c r="V103" i="15"/>
  <c r="Y89" i="15"/>
  <c r="U111" i="15"/>
  <c r="V132" i="15"/>
  <c r="V116" i="15"/>
  <c r="Y130" i="15"/>
  <c r="V109" i="15"/>
  <c r="V96" i="15"/>
  <c r="V136" i="15"/>
  <c r="V122" i="15"/>
  <c r="Y93" i="15"/>
  <c r="W99" i="15"/>
  <c r="W89" i="15"/>
  <c r="Y127" i="15"/>
  <c r="U93" i="15"/>
  <c r="Y111" i="15"/>
  <c r="Y108" i="15"/>
  <c r="U119" i="15"/>
  <c r="Y96" i="15"/>
  <c r="V130" i="15"/>
  <c r="U103" i="15"/>
  <c r="U127" i="15"/>
  <c r="U89" i="15"/>
  <c r="U120" i="15"/>
  <c r="U99" i="15"/>
  <c r="V115" i="15"/>
  <c r="V98" i="15"/>
  <c r="V113" i="15"/>
  <c r="V125" i="15"/>
  <c r="W135" i="15"/>
  <c r="Y105" i="15"/>
  <c r="V114" i="15"/>
  <c r="Y98" i="15"/>
  <c r="V93" i="15"/>
  <c r="V135" i="15"/>
  <c r="V88" i="15"/>
  <c r="V87" i="15"/>
  <c r="V120" i="15"/>
  <c r="U106" i="15"/>
  <c r="U137" i="15"/>
  <c r="V99" i="15"/>
  <c r="W124" i="15"/>
  <c r="U121" i="15"/>
  <c r="U87" i="15"/>
  <c r="Y97" i="15"/>
  <c r="V110" i="15"/>
  <c r="U122" i="15"/>
  <c r="U94" i="15"/>
  <c r="Y128" i="15"/>
  <c r="Y115" i="15"/>
  <c r="Y118" i="15"/>
  <c r="U88" i="15"/>
  <c r="V138" i="15"/>
  <c r="U113" i="15"/>
  <c r="Y131" i="15"/>
  <c r="U104" i="15"/>
  <c r="W121" i="15"/>
  <c r="U98" i="15"/>
  <c r="Y87" i="15"/>
  <c r="U109" i="15"/>
  <c r="Y135" i="15"/>
  <c r="U131" i="15"/>
  <c r="Y92" i="15"/>
  <c r="U125" i="15"/>
  <c r="U101" i="15"/>
  <c r="Y88" i="15"/>
  <c r="U133" i="15"/>
  <c r="U112" i="15"/>
  <c r="Y109" i="15"/>
  <c r="Y107" i="15"/>
  <c r="U136" i="15"/>
  <c r="Y106" i="15"/>
  <c r="Y103" i="15"/>
  <c r="U126" i="15"/>
  <c r="U90" i="15"/>
  <c r="W128" i="15"/>
  <c r="Y114" i="15"/>
  <c r="U115" i="15"/>
  <c r="Y129" i="15"/>
  <c r="W92" i="15"/>
  <c r="W133" i="15"/>
  <c r="Y95" i="15"/>
  <c r="Y100" i="15"/>
  <c r="W88" i="15"/>
  <c r="T105" i="15"/>
  <c r="U105" i="15"/>
  <c r="Y138" i="15"/>
  <c r="W87" i="15"/>
  <c r="Y104" i="15"/>
  <c r="U86" i="15"/>
  <c r="W100" i="15"/>
  <c r="W138" i="15"/>
  <c r="Y112" i="15"/>
  <c r="U129" i="15"/>
  <c r="Y101" i="15"/>
  <c r="Y99" i="15"/>
  <c r="W110" i="15"/>
  <c r="W101" i="15"/>
  <c r="Y133" i="15"/>
  <c r="W114" i="15"/>
  <c r="Y126" i="15"/>
  <c r="U96" i="15"/>
  <c r="U97" i="15"/>
  <c r="U100" i="15"/>
  <c r="W94" i="15"/>
  <c r="W129" i="15"/>
  <c r="U117" i="15"/>
  <c r="U124" i="15"/>
  <c r="Y91" i="15"/>
  <c r="U132" i="15"/>
  <c r="W104" i="15"/>
  <c r="W119" i="15"/>
  <c r="W127" i="15"/>
  <c r="W118" i="15"/>
  <c r="W115" i="15"/>
  <c r="Y124" i="15"/>
  <c r="Y136" i="15"/>
  <c r="W137" i="15"/>
  <c r="W131" i="15"/>
  <c r="Y122" i="15"/>
  <c r="Y117" i="15"/>
  <c r="W105" i="15"/>
  <c r="W97" i="15"/>
  <c r="Y94" i="15"/>
  <c r="W103" i="15"/>
  <c r="W112" i="15"/>
  <c r="W116" i="15"/>
  <c r="X86" i="15"/>
  <c r="W126" i="15"/>
  <c r="W86" i="15"/>
  <c r="Y90" i="15"/>
  <c r="W96" i="15"/>
  <c r="W107" i="15"/>
  <c r="T102" i="15"/>
  <c r="W130" i="15"/>
  <c r="W113" i="15"/>
  <c r="T108" i="15"/>
  <c r="T127" i="15"/>
  <c r="W123" i="15"/>
  <c r="X130" i="15"/>
  <c r="W111" i="15"/>
  <c r="T123" i="15"/>
  <c r="T103" i="15"/>
  <c r="X132" i="15"/>
  <c r="W136" i="15"/>
  <c r="T97" i="15"/>
  <c r="T114" i="15"/>
  <c r="T91" i="15"/>
  <c r="X115" i="15"/>
  <c r="T138" i="15"/>
  <c r="Y113" i="15"/>
  <c r="X109" i="15"/>
  <c r="T94" i="15"/>
  <c r="X110" i="15"/>
  <c r="X124" i="15"/>
  <c r="T120" i="15"/>
  <c r="T125" i="15"/>
  <c r="X89" i="15"/>
  <c r="T99" i="15"/>
  <c r="T128" i="15"/>
  <c r="X94" i="15"/>
  <c r="W93" i="15"/>
  <c r="W98" i="15"/>
  <c r="X126" i="15"/>
  <c r="X123" i="15"/>
  <c r="W125" i="15"/>
  <c r="T89" i="15"/>
  <c r="W117" i="15"/>
  <c r="T104" i="15"/>
  <c r="X137" i="15"/>
  <c r="W108" i="15"/>
  <c r="T122" i="15"/>
  <c r="T133" i="15"/>
  <c r="T111" i="15"/>
  <c r="T113" i="15"/>
  <c r="T86" i="15"/>
  <c r="X99" i="15"/>
  <c r="T110" i="15"/>
  <c r="T95" i="15"/>
  <c r="T115" i="15"/>
  <c r="T100" i="15"/>
  <c r="T88" i="15"/>
  <c r="T116" i="15"/>
  <c r="T90" i="15"/>
  <c r="T124" i="15"/>
  <c r="T134" i="15"/>
  <c r="T96" i="15"/>
  <c r="T112" i="15"/>
  <c r="T130" i="15"/>
  <c r="T135" i="15"/>
  <c r="T121" i="15"/>
  <c r="W134" i="15"/>
  <c r="W122" i="15"/>
  <c r="T136" i="15"/>
  <c r="X128" i="15"/>
  <c r="T129" i="15"/>
  <c r="T117" i="15"/>
  <c r="W109" i="15"/>
  <c r="X93" i="15"/>
  <c r="T106" i="15"/>
  <c r="W91" i="15"/>
  <c r="W106" i="15"/>
  <c r="W90" i="15"/>
  <c r="T93" i="15"/>
  <c r="T126" i="15"/>
  <c r="X91" i="15"/>
  <c r="W95" i="15"/>
  <c r="T92" i="15"/>
  <c r="T101" i="15"/>
  <c r="X105" i="15"/>
  <c r="X96" i="15"/>
  <c r="X112" i="15"/>
  <c r="X113" i="15"/>
  <c r="T119" i="15"/>
  <c r="T87" i="15"/>
  <c r="T98" i="15"/>
  <c r="T107" i="15"/>
  <c r="T132" i="15"/>
  <c r="T137" i="15"/>
  <c r="X121" i="15"/>
  <c r="T118" i="15"/>
  <c r="W132" i="15"/>
  <c r="AB102" i="15" l="1"/>
  <c r="AB116" i="15"/>
  <c r="AB92" i="15"/>
  <c r="AB88" i="15"/>
  <c r="AB131" i="15"/>
  <c r="AB120" i="15"/>
  <c r="AB135" i="15"/>
  <c r="AB111" i="15"/>
  <c r="AB105" i="15"/>
  <c r="AB110" i="15"/>
  <c r="AB127" i="15"/>
  <c r="AB133" i="15"/>
  <c r="AB129" i="15"/>
  <c r="AB87" i="15"/>
  <c r="AB138" i="15"/>
  <c r="AB118" i="15"/>
  <c r="AB101" i="15"/>
  <c r="AB119" i="15"/>
  <c r="AB100" i="15"/>
  <c r="AB114" i="15"/>
  <c r="AB97" i="15"/>
  <c r="AB107" i="15"/>
  <c r="AB104" i="15"/>
  <c r="AB112" i="15"/>
  <c r="AB103" i="15"/>
  <c r="AB86" i="15"/>
  <c r="AB108" i="15"/>
  <c r="AB130" i="15"/>
  <c r="AB128" i="15"/>
  <c r="AB99" i="15"/>
  <c r="AB136" i="15"/>
  <c r="AB109" i="15"/>
  <c r="AB89" i="15"/>
  <c r="AB113" i="15"/>
  <c r="AB126" i="15"/>
  <c r="AB117" i="15"/>
  <c r="AB123" i="15"/>
  <c r="AB115" i="15"/>
  <c r="AB91" i="15"/>
  <c r="AB94" i="15"/>
  <c r="AB125" i="15"/>
  <c r="AB122" i="15"/>
  <c r="AB137" i="15"/>
  <c r="AB96" i="15"/>
  <c r="AB124" i="15"/>
  <c r="AB98" i="15"/>
  <c r="AB106" i="15"/>
  <c r="AB90" i="15"/>
  <c r="AB95" i="15"/>
  <c r="AB134" i="15"/>
  <c r="AB132" i="15"/>
  <c r="AB121" i="15"/>
  <c r="AB93" i="15"/>
  <c r="X125" i="17" l="1"/>
  <c r="AA82" i="17"/>
  <c r="AA83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119" i="17"/>
  <c r="AA120" i="17"/>
  <c r="AA121" i="17"/>
  <c r="AA122" i="17"/>
  <c r="AA123" i="17"/>
  <c r="AA124" i="17"/>
  <c r="AA125" i="17"/>
  <c r="AA126" i="17"/>
  <c r="AA127" i="17"/>
  <c r="AA128" i="17"/>
  <c r="AA129" i="17"/>
  <c r="AA130" i="17"/>
  <c r="AA131" i="17"/>
  <c r="AA132" i="17"/>
  <c r="AA133" i="17"/>
  <c r="AA134" i="17"/>
  <c r="V82" i="17"/>
  <c r="W82" i="17"/>
  <c r="X82" i="17"/>
  <c r="Y82" i="17"/>
  <c r="Z82" i="17"/>
  <c r="V83" i="17"/>
  <c r="W83" i="17"/>
  <c r="X83" i="17"/>
  <c r="Y83" i="17"/>
  <c r="Z83" i="17"/>
  <c r="V84" i="17"/>
  <c r="W84" i="17"/>
  <c r="X84" i="17"/>
  <c r="Y84" i="17"/>
  <c r="Z84" i="17"/>
  <c r="V85" i="17"/>
  <c r="W85" i="17"/>
  <c r="X85" i="17"/>
  <c r="Y85" i="17"/>
  <c r="Z85" i="17"/>
  <c r="V86" i="17"/>
  <c r="W86" i="17"/>
  <c r="X86" i="17"/>
  <c r="Y86" i="17"/>
  <c r="Z86" i="17"/>
  <c r="V87" i="17"/>
  <c r="W87" i="17"/>
  <c r="X87" i="17"/>
  <c r="Y87" i="17"/>
  <c r="Z87" i="17"/>
  <c r="V88" i="17"/>
  <c r="W88" i="17"/>
  <c r="X88" i="17"/>
  <c r="Y88" i="17"/>
  <c r="Z88" i="17"/>
  <c r="V89" i="17"/>
  <c r="W89" i="17"/>
  <c r="X89" i="17"/>
  <c r="Y89" i="17"/>
  <c r="Z89" i="17"/>
  <c r="V90" i="17"/>
  <c r="W90" i="17"/>
  <c r="X90" i="17"/>
  <c r="Y90" i="17"/>
  <c r="Z90" i="17"/>
  <c r="V91" i="17"/>
  <c r="W91" i="17"/>
  <c r="X91" i="17"/>
  <c r="Y91" i="17"/>
  <c r="Z91" i="17"/>
  <c r="V92" i="17"/>
  <c r="W92" i="17"/>
  <c r="X92" i="17"/>
  <c r="Y92" i="17"/>
  <c r="Z92" i="17"/>
  <c r="V93" i="17"/>
  <c r="W93" i="17"/>
  <c r="X93" i="17"/>
  <c r="Y93" i="17"/>
  <c r="Z93" i="17"/>
  <c r="V94" i="17"/>
  <c r="W94" i="17"/>
  <c r="X94" i="17"/>
  <c r="Y94" i="17"/>
  <c r="Z94" i="17"/>
  <c r="V95" i="17"/>
  <c r="W95" i="17"/>
  <c r="X95" i="17"/>
  <c r="Y95" i="17"/>
  <c r="Z95" i="17"/>
  <c r="V96" i="17"/>
  <c r="W96" i="17"/>
  <c r="X96" i="17"/>
  <c r="Y96" i="17"/>
  <c r="Z96" i="17"/>
  <c r="V97" i="17"/>
  <c r="W97" i="17"/>
  <c r="X97" i="17"/>
  <c r="Y97" i="17"/>
  <c r="Z97" i="17"/>
  <c r="V98" i="17"/>
  <c r="W98" i="17"/>
  <c r="X98" i="17"/>
  <c r="Y98" i="17"/>
  <c r="Z98" i="17"/>
  <c r="V99" i="17"/>
  <c r="W99" i="17"/>
  <c r="X99" i="17"/>
  <c r="Y99" i="17"/>
  <c r="Z99" i="17"/>
  <c r="V100" i="17"/>
  <c r="W100" i="17"/>
  <c r="X100" i="17"/>
  <c r="Y100" i="17"/>
  <c r="Z100" i="17"/>
  <c r="V101" i="17"/>
  <c r="W101" i="17"/>
  <c r="X101" i="17"/>
  <c r="Y101" i="17"/>
  <c r="Z101" i="17"/>
  <c r="V102" i="17"/>
  <c r="W102" i="17"/>
  <c r="X102" i="17"/>
  <c r="Y102" i="17"/>
  <c r="Z102" i="17"/>
  <c r="V103" i="17"/>
  <c r="W103" i="17"/>
  <c r="X103" i="17"/>
  <c r="Y103" i="17"/>
  <c r="Z103" i="17"/>
  <c r="V104" i="17"/>
  <c r="W104" i="17"/>
  <c r="X104" i="17"/>
  <c r="Y104" i="17"/>
  <c r="Z104" i="17"/>
  <c r="V105" i="17"/>
  <c r="W105" i="17"/>
  <c r="X105" i="17"/>
  <c r="Y105" i="17"/>
  <c r="Z105" i="17"/>
  <c r="V106" i="17"/>
  <c r="W106" i="17"/>
  <c r="X106" i="17"/>
  <c r="Y106" i="17"/>
  <c r="Z106" i="17"/>
  <c r="V107" i="17"/>
  <c r="W107" i="17"/>
  <c r="X107" i="17"/>
  <c r="Y107" i="17"/>
  <c r="Z107" i="17"/>
  <c r="V108" i="17"/>
  <c r="W108" i="17"/>
  <c r="X108" i="17"/>
  <c r="Y108" i="17"/>
  <c r="Z108" i="17"/>
  <c r="V109" i="17"/>
  <c r="W109" i="17"/>
  <c r="X109" i="17"/>
  <c r="Y109" i="17"/>
  <c r="Z109" i="17"/>
  <c r="V110" i="17"/>
  <c r="W110" i="17"/>
  <c r="X110" i="17"/>
  <c r="Y110" i="17"/>
  <c r="Z110" i="17"/>
  <c r="V111" i="17"/>
  <c r="W111" i="17"/>
  <c r="X111" i="17"/>
  <c r="Y111" i="17"/>
  <c r="Z111" i="17"/>
  <c r="V112" i="17"/>
  <c r="W112" i="17"/>
  <c r="X112" i="17"/>
  <c r="Y112" i="17"/>
  <c r="Z112" i="17"/>
  <c r="V113" i="17"/>
  <c r="W113" i="17"/>
  <c r="X113" i="17"/>
  <c r="Y113" i="17"/>
  <c r="Z113" i="17"/>
  <c r="V114" i="17"/>
  <c r="W114" i="17"/>
  <c r="X114" i="17"/>
  <c r="Y114" i="17"/>
  <c r="Z114" i="17"/>
  <c r="V115" i="17"/>
  <c r="W115" i="17"/>
  <c r="X115" i="17"/>
  <c r="Y115" i="17"/>
  <c r="Z115" i="17"/>
  <c r="V116" i="17"/>
  <c r="W116" i="17"/>
  <c r="X116" i="17"/>
  <c r="Y116" i="17"/>
  <c r="Z116" i="17"/>
  <c r="V117" i="17"/>
  <c r="W117" i="17"/>
  <c r="X117" i="17"/>
  <c r="Y117" i="17"/>
  <c r="Z117" i="17"/>
  <c r="V118" i="17"/>
  <c r="W118" i="17"/>
  <c r="X118" i="17"/>
  <c r="Y118" i="17"/>
  <c r="Z118" i="17"/>
  <c r="V119" i="17"/>
  <c r="W119" i="17"/>
  <c r="X119" i="17"/>
  <c r="Y119" i="17"/>
  <c r="Z119" i="17"/>
  <c r="V120" i="17"/>
  <c r="W120" i="17"/>
  <c r="X120" i="17"/>
  <c r="Y120" i="17"/>
  <c r="Z120" i="17"/>
  <c r="V121" i="17"/>
  <c r="W121" i="17"/>
  <c r="X121" i="17"/>
  <c r="Y121" i="17"/>
  <c r="Z121" i="17"/>
  <c r="V122" i="17"/>
  <c r="W122" i="17"/>
  <c r="X122" i="17"/>
  <c r="Y122" i="17"/>
  <c r="Z122" i="17"/>
  <c r="V123" i="17"/>
  <c r="W123" i="17"/>
  <c r="X123" i="17"/>
  <c r="Y123" i="17"/>
  <c r="Z123" i="17"/>
  <c r="V124" i="17"/>
  <c r="W124" i="17"/>
  <c r="X124" i="17"/>
  <c r="Y124" i="17"/>
  <c r="Z124" i="17"/>
  <c r="V125" i="17"/>
  <c r="W125" i="17"/>
  <c r="Y125" i="17"/>
  <c r="Z125" i="17"/>
  <c r="V126" i="17"/>
  <c r="W126" i="17"/>
  <c r="X126" i="17"/>
  <c r="Y126" i="17"/>
  <c r="Z126" i="17"/>
  <c r="V127" i="17"/>
  <c r="W127" i="17"/>
  <c r="X127" i="17"/>
  <c r="Y127" i="17"/>
  <c r="Z127" i="17"/>
  <c r="V128" i="17"/>
  <c r="W128" i="17"/>
  <c r="X128" i="17"/>
  <c r="Y128" i="17"/>
  <c r="Z128" i="17"/>
  <c r="V129" i="17"/>
  <c r="W129" i="17"/>
  <c r="X129" i="17"/>
  <c r="Y129" i="17"/>
  <c r="Z129" i="17"/>
  <c r="V130" i="17"/>
  <c r="W130" i="17"/>
  <c r="X130" i="17"/>
  <c r="Y130" i="17"/>
  <c r="Z130" i="17"/>
  <c r="V131" i="17"/>
  <c r="W131" i="17"/>
  <c r="X131" i="17"/>
  <c r="Y131" i="17"/>
  <c r="Z131" i="17"/>
  <c r="V132" i="17"/>
  <c r="W132" i="17"/>
  <c r="X132" i="17"/>
  <c r="Y132" i="17"/>
  <c r="Z132" i="17"/>
  <c r="V133" i="17"/>
  <c r="W133" i="17"/>
  <c r="X133" i="17"/>
  <c r="Y133" i="17"/>
  <c r="Z133" i="17"/>
  <c r="V134" i="17"/>
  <c r="W134" i="17"/>
  <c r="X134" i="17"/>
  <c r="Y134" i="17"/>
  <c r="Z134" i="17"/>
  <c r="U83" i="17"/>
  <c r="U84" i="17"/>
  <c r="U85" i="17"/>
  <c r="U86" i="17"/>
  <c r="U87" i="17"/>
  <c r="U88" i="17"/>
  <c r="U89" i="17"/>
  <c r="U90" i="17"/>
  <c r="U91" i="17"/>
  <c r="U92" i="17"/>
  <c r="U93" i="17"/>
  <c r="U94" i="17"/>
  <c r="U95" i="17"/>
  <c r="U96" i="17"/>
  <c r="U97" i="17"/>
  <c r="U98" i="17"/>
  <c r="U99" i="17"/>
  <c r="U100" i="17"/>
  <c r="U101" i="17"/>
  <c r="U102" i="17"/>
  <c r="U103" i="17"/>
  <c r="U104" i="17"/>
  <c r="U105" i="17"/>
  <c r="U106" i="17"/>
  <c r="U107" i="17"/>
  <c r="U108" i="17"/>
  <c r="U109" i="17"/>
  <c r="U110" i="17"/>
  <c r="U111" i="17"/>
  <c r="U112" i="17"/>
  <c r="U113" i="17"/>
  <c r="U114" i="17"/>
  <c r="U115" i="17"/>
  <c r="U116" i="17"/>
  <c r="U117" i="17"/>
  <c r="U118" i="17"/>
  <c r="U119" i="17"/>
  <c r="U120" i="17"/>
  <c r="U121" i="17"/>
  <c r="U122" i="17"/>
  <c r="U123" i="17"/>
  <c r="U124" i="17"/>
  <c r="U125" i="17"/>
  <c r="U126" i="17"/>
  <c r="U127" i="17"/>
  <c r="U128" i="17"/>
  <c r="U129" i="17"/>
  <c r="U130" i="17"/>
  <c r="U131" i="17"/>
  <c r="U132" i="17"/>
  <c r="U133" i="17"/>
  <c r="U134" i="17"/>
  <c r="U82" i="17"/>
  <c r="K2472" i="16" l="1"/>
  <c r="N9" i="17"/>
  <c r="O9" i="17"/>
  <c r="P9" i="17"/>
  <c r="C8" i="17"/>
  <c r="J8" i="17"/>
  <c r="M9" i="17"/>
  <c r="L9" i="17"/>
  <c r="K9" i="17"/>
  <c r="J9" i="17"/>
  <c r="B9" i="17"/>
  <c r="C9" i="17"/>
  <c r="D9" i="17"/>
  <c r="E9" i="17"/>
  <c r="F9" i="17"/>
  <c r="G9" i="17"/>
  <c r="H9" i="17"/>
  <c r="I9" i="17"/>
  <c r="A9" i="17"/>
  <c r="A2529" i="16"/>
  <c r="A65" i="17" s="1"/>
  <c r="B2529" i="16"/>
  <c r="B65" i="17" s="1"/>
  <c r="C2529" i="16"/>
  <c r="C65" i="17" s="1"/>
  <c r="D2529" i="16"/>
  <c r="D65" i="17" s="1"/>
  <c r="E2529" i="16"/>
  <c r="E65" i="17" s="1"/>
  <c r="F2529" i="16"/>
  <c r="F65" i="17" s="1"/>
  <c r="G2529" i="16"/>
  <c r="I2529" i="16" s="1"/>
  <c r="I65" i="17" s="1"/>
  <c r="H2529" i="16"/>
  <c r="H65" i="17" s="1"/>
  <c r="J2529" i="16"/>
  <c r="J65" i="17" s="1"/>
  <c r="K2529" i="16"/>
  <c r="K65" i="17" s="1"/>
  <c r="L2529" i="16"/>
  <c r="L65" i="17" s="1"/>
  <c r="M2529" i="16"/>
  <c r="M65" i="17" s="1"/>
  <c r="N2529" i="16"/>
  <c r="O2529" i="16"/>
  <c r="O65" i="17" s="1"/>
  <c r="A2530" i="16"/>
  <c r="A66" i="17" s="1"/>
  <c r="B2530" i="16"/>
  <c r="B66" i="17" s="1"/>
  <c r="C2530" i="16"/>
  <c r="C66" i="17" s="1"/>
  <c r="D2530" i="16"/>
  <c r="D66" i="17" s="1"/>
  <c r="E2530" i="16"/>
  <c r="E66" i="17" s="1"/>
  <c r="F2530" i="16"/>
  <c r="F66" i="17" s="1"/>
  <c r="G2530" i="16"/>
  <c r="I2530" i="16" s="1"/>
  <c r="I66" i="17" s="1"/>
  <c r="H2530" i="16"/>
  <c r="H66" i="17" s="1"/>
  <c r="J2530" i="16"/>
  <c r="J66" i="17" s="1"/>
  <c r="K2530" i="16"/>
  <c r="K66" i="17" s="1"/>
  <c r="L2530" i="16"/>
  <c r="L66" i="17" s="1"/>
  <c r="M2530" i="16"/>
  <c r="M66" i="17" s="1"/>
  <c r="N2530" i="16"/>
  <c r="N66" i="17" s="1"/>
  <c r="O2530" i="16"/>
  <c r="O66" i="17" s="1"/>
  <c r="A2524" i="16"/>
  <c r="A60" i="17" s="1"/>
  <c r="B2524" i="16"/>
  <c r="B60" i="17" s="1"/>
  <c r="C2524" i="16"/>
  <c r="C60" i="17" s="1"/>
  <c r="D2524" i="16"/>
  <c r="D60" i="17" s="1"/>
  <c r="E2524" i="16"/>
  <c r="E60" i="17" s="1"/>
  <c r="F2524" i="16"/>
  <c r="F60" i="17" s="1"/>
  <c r="G2524" i="16"/>
  <c r="I2524" i="16" s="1"/>
  <c r="I60" i="17" s="1"/>
  <c r="H2524" i="16"/>
  <c r="H60" i="17" s="1"/>
  <c r="J2524" i="16"/>
  <c r="J60" i="17" s="1"/>
  <c r="K2524" i="16"/>
  <c r="K60" i="17" s="1"/>
  <c r="L2524" i="16"/>
  <c r="L60" i="17" s="1"/>
  <c r="M2524" i="16"/>
  <c r="M60" i="17" s="1"/>
  <c r="N2524" i="16"/>
  <c r="O2524" i="16"/>
  <c r="O60" i="17" s="1"/>
  <c r="A2525" i="16"/>
  <c r="A61" i="17" s="1"/>
  <c r="B2525" i="16"/>
  <c r="B61" i="17" s="1"/>
  <c r="C2525" i="16"/>
  <c r="C61" i="17" s="1"/>
  <c r="D2525" i="16"/>
  <c r="D61" i="17" s="1"/>
  <c r="E2525" i="16"/>
  <c r="E61" i="17" s="1"/>
  <c r="F2525" i="16"/>
  <c r="F61" i="17" s="1"/>
  <c r="G2525" i="16"/>
  <c r="I2525" i="16" s="1"/>
  <c r="I61" i="17" s="1"/>
  <c r="H2525" i="16"/>
  <c r="H61" i="17" s="1"/>
  <c r="J2525" i="16"/>
  <c r="J61" i="17" s="1"/>
  <c r="K2525" i="16"/>
  <c r="K61" i="17" s="1"/>
  <c r="L2525" i="16"/>
  <c r="L61" i="17" s="1"/>
  <c r="M2525" i="16"/>
  <c r="M61" i="17" s="1"/>
  <c r="N2525" i="16"/>
  <c r="O2525" i="16"/>
  <c r="O61" i="17" s="1"/>
  <c r="A2526" i="16"/>
  <c r="A62" i="17" s="1"/>
  <c r="B2526" i="16"/>
  <c r="B62" i="17" s="1"/>
  <c r="C2526" i="16"/>
  <c r="C62" i="17" s="1"/>
  <c r="D2526" i="16"/>
  <c r="D62" i="17" s="1"/>
  <c r="E2526" i="16"/>
  <c r="E62" i="17" s="1"/>
  <c r="F2526" i="16"/>
  <c r="F62" i="17" s="1"/>
  <c r="G2526" i="16"/>
  <c r="I2526" i="16" s="1"/>
  <c r="I62" i="17" s="1"/>
  <c r="H2526" i="16"/>
  <c r="H62" i="17" s="1"/>
  <c r="J2526" i="16"/>
  <c r="J62" i="17" s="1"/>
  <c r="K2526" i="16"/>
  <c r="K62" i="17" s="1"/>
  <c r="L2526" i="16"/>
  <c r="L62" i="17" s="1"/>
  <c r="M2526" i="16"/>
  <c r="M62" i="17" s="1"/>
  <c r="N2526" i="16"/>
  <c r="O2526" i="16"/>
  <c r="O62" i="17" s="1"/>
  <c r="A2527" i="16"/>
  <c r="A63" i="17" s="1"/>
  <c r="B2527" i="16"/>
  <c r="B63" i="17" s="1"/>
  <c r="C2527" i="16"/>
  <c r="C63" i="17" s="1"/>
  <c r="D2527" i="16"/>
  <c r="D63" i="17" s="1"/>
  <c r="E2527" i="16"/>
  <c r="E63" i="17" s="1"/>
  <c r="F2527" i="16"/>
  <c r="F63" i="17" s="1"/>
  <c r="G2527" i="16"/>
  <c r="G63" i="17" s="1"/>
  <c r="H2527" i="16"/>
  <c r="H63" i="17" s="1"/>
  <c r="J2527" i="16"/>
  <c r="J63" i="17" s="1"/>
  <c r="K2527" i="16"/>
  <c r="K63" i="17" s="1"/>
  <c r="L2527" i="16"/>
  <c r="L63" i="17" s="1"/>
  <c r="M2527" i="16"/>
  <c r="M63" i="17" s="1"/>
  <c r="N2527" i="16"/>
  <c r="O2527" i="16"/>
  <c r="O63" i="17" s="1"/>
  <c r="A2528" i="16"/>
  <c r="A64" i="17" s="1"/>
  <c r="B2528" i="16"/>
  <c r="B64" i="17" s="1"/>
  <c r="C2528" i="16"/>
  <c r="C64" i="17" s="1"/>
  <c r="D2528" i="16"/>
  <c r="D64" i="17" s="1"/>
  <c r="E2528" i="16"/>
  <c r="E64" i="17" s="1"/>
  <c r="F2528" i="16"/>
  <c r="F64" i="17" s="1"/>
  <c r="G2528" i="16"/>
  <c r="I2528" i="16" s="1"/>
  <c r="I64" i="17" s="1"/>
  <c r="H2528" i="16"/>
  <c r="H64" i="17" s="1"/>
  <c r="J2528" i="16"/>
  <c r="J64" i="17" s="1"/>
  <c r="K2528" i="16"/>
  <c r="K64" i="17" s="1"/>
  <c r="L2528" i="16"/>
  <c r="L64" i="17" s="1"/>
  <c r="M2528" i="16"/>
  <c r="M64" i="17" s="1"/>
  <c r="N2528" i="16"/>
  <c r="N64" i="17" s="1"/>
  <c r="O2528" i="16"/>
  <c r="O64" i="17" s="1"/>
  <c r="A2474" i="16"/>
  <c r="A10" i="17" s="1"/>
  <c r="B2474" i="16"/>
  <c r="B10" i="17" s="1"/>
  <c r="C2474" i="16"/>
  <c r="C10" i="17" s="1"/>
  <c r="D2474" i="16"/>
  <c r="D10" i="17" s="1"/>
  <c r="E2474" i="16"/>
  <c r="E10" i="17" s="1"/>
  <c r="F2474" i="16"/>
  <c r="F10" i="17" s="1"/>
  <c r="G2474" i="16"/>
  <c r="H2474" i="16"/>
  <c r="H10" i="17" s="1"/>
  <c r="J2474" i="16"/>
  <c r="J10" i="17" s="1"/>
  <c r="K2474" i="16"/>
  <c r="K10" i="17" s="1"/>
  <c r="L2474" i="16"/>
  <c r="L10" i="17" s="1"/>
  <c r="M2474" i="16"/>
  <c r="M10" i="17" s="1"/>
  <c r="N2474" i="16"/>
  <c r="O2474" i="16"/>
  <c r="O10" i="17" s="1"/>
  <c r="A2475" i="16"/>
  <c r="A11" i="17" s="1"/>
  <c r="B2475" i="16"/>
  <c r="B11" i="17" s="1"/>
  <c r="C2475" i="16"/>
  <c r="C11" i="17" s="1"/>
  <c r="D2475" i="16"/>
  <c r="D11" i="17" s="1"/>
  <c r="E2475" i="16"/>
  <c r="E11" i="17" s="1"/>
  <c r="F2475" i="16"/>
  <c r="F11" i="17" s="1"/>
  <c r="G2475" i="16"/>
  <c r="H2475" i="16"/>
  <c r="H11" i="17" s="1"/>
  <c r="J2475" i="16"/>
  <c r="J11" i="17" s="1"/>
  <c r="K2475" i="16"/>
  <c r="K11" i="17" s="1"/>
  <c r="L2475" i="16"/>
  <c r="L11" i="17" s="1"/>
  <c r="M2475" i="16"/>
  <c r="M11" i="17" s="1"/>
  <c r="N2475" i="16"/>
  <c r="O2475" i="16"/>
  <c r="O11" i="17" s="1"/>
  <c r="A2476" i="16"/>
  <c r="A12" i="17" s="1"/>
  <c r="B2476" i="16"/>
  <c r="B12" i="17" s="1"/>
  <c r="C2476" i="16"/>
  <c r="C12" i="17" s="1"/>
  <c r="D2476" i="16"/>
  <c r="D12" i="17" s="1"/>
  <c r="E2476" i="16"/>
  <c r="E12" i="17" s="1"/>
  <c r="F2476" i="16"/>
  <c r="F12" i="17" s="1"/>
  <c r="G2476" i="16"/>
  <c r="H2476" i="16"/>
  <c r="H12" i="17" s="1"/>
  <c r="J2476" i="16"/>
  <c r="J12" i="17" s="1"/>
  <c r="K2476" i="16"/>
  <c r="K12" i="17" s="1"/>
  <c r="L2476" i="16"/>
  <c r="L12" i="17" s="1"/>
  <c r="M2476" i="16"/>
  <c r="M12" i="17" s="1"/>
  <c r="N2476" i="16"/>
  <c r="O2476" i="16"/>
  <c r="O12" i="17" s="1"/>
  <c r="A2477" i="16"/>
  <c r="A13" i="17" s="1"/>
  <c r="B2477" i="16"/>
  <c r="B13" i="17" s="1"/>
  <c r="C2477" i="16"/>
  <c r="C13" i="17" s="1"/>
  <c r="D2477" i="16"/>
  <c r="D13" i="17" s="1"/>
  <c r="E2477" i="16"/>
  <c r="E13" i="17" s="1"/>
  <c r="F2477" i="16"/>
  <c r="F13" i="17" s="1"/>
  <c r="G2477" i="16"/>
  <c r="H2477" i="16"/>
  <c r="H13" i="17" s="1"/>
  <c r="J2477" i="16"/>
  <c r="J13" i="17" s="1"/>
  <c r="K2477" i="16"/>
  <c r="K13" i="17" s="1"/>
  <c r="L2477" i="16"/>
  <c r="L13" i="17" s="1"/>
  <c r="M2477" i="16"/>
  <c r="M13" i="17" s="1"/>
  <c r="N2477" i="16"/>
  <c r="O2477" i="16"/>
  <c r="O13" i="17" s="1"/>
  <c r="A2478" i="16"/>
  <c r="A14" i="17" s="1"/>
  <c r="B2478" i="16"/>
  <c r="B14" i="17" s="1"/>
  <c r="C2478" i="16"/>
  <c r="C14" i="17" s="1"/>
  <c r="D2478" i="16"/>
  <c r="D14" i="17" s="1"/>
  <c r="E2478" i="16"/>
  <c r="E14" i="17" s="1"/>
  <c r="F2478" i="16"/>
  <c r="F14" i="17" s="1"/>
  <c r="G2478" i="16"/>
  <c r="G14" i="17" s="1"/>
  <c r="H2478" i="16"/>
  <c r="H14" i="17" s="1"/>
  <c r="J2478" i="16"/>
  <c r="J14" i="17" s="1"/>
  <c r="K2478" i="16"/>
  <c r="K14" i="17" s="1"/>
  <c r="L2478" i="16"/>
  <c r="L14" i="17" s="1"/>
  <c r="M2478" i="16"/>
  <c r="M14" i="17" s="1"/>
  <c r="N2478" i="16"/>
  <c r="O2478" i="16"/>
  <c r="O14" i="17" s="1"/>
  <c r="A2479" i="16"/>
  <c r="A15" i="17" s="1"/>
  <c r="B2479" i="16"/>
  <c r="B15" i="17" s="1"/>
  <c r="C2479" i="16"/>
  <c r="C15" i="17" s="1"/>
  <c r="D2479" i="16"/>
  <c r="D15" i="17" s="1"/>
  <c r="E2479" i="16"/>
  <c r="E15" i="17" s="1"/>
  <c r="F2479" i="16"/>
  <c r="F15" i="17" s="1"/>
  <c r="G2479" i="16"/>
  <c r="G15" i="17" s="1"/>
  <c r="H2479" i="16"/>
  <c r="H15" i="17" s="1"/>
  <c r="J2479" i="16"/>
  <c r="J15" i="17" s="1"/>
  <c r="K2479" i="16"/>
  <c r="K15" i="17" s="1"/>
  <c r="L2479" i="16"/>
  <c r="L15" i="17" s="1"/>
  <c r="M2479" i="16"/>
  <c r="M15" i="17" s="1"/>
  <c r="N2479" i="16"/>
  <c r="O2479" i="16"/>
  <c r="O15" i="17" s="1"/>
  <c r="A2480" i="16"/>
  <c r="A16" i="17" s="1"/>
  <c r="B2480" i="16"/>
  <c r="B16" i="17" s="1"/>
  <c r="C2480" i="16"/>
  <c r="C16" i="17" s="1"/>
  <c r="D2480" i="16"/>
  <c r="D16" i="17" s="1"/>
  <c r="E2480" i="16"/>
  <c r="E16" i="17" s="1"/>
  <c r="F2480" i="16"/>
  <c r="F16" i="17" s="1"/>
  <c r="G2480" i="16"/>
  <c r="H2480" i="16"/>
  <c r="H16" i="17" s="1"/>
  <c r="J2480" i="16"/>
  <c r="J16" i="17" s="1"/>
  <c r="K2480" i="16"/>
  <c r="K16" i="17" s="1"/>
  <c r="L2480" i="16"/>
  <c r="L16" i="17" s="1"/>
  <c r="M2480" i="16"/>
  <c r="M16" i="17" s="1"/>
  <c r="N2480" i="16"/>
  <c r="N16" i="17" s="1"/>
  <c r="O2480" i="16"/>
  <c r="O16" i="17" s="1"/>
  <c r="A2481" i="16"/>
  <c r="A17" i="17" s="1"/>
  <c r="B2481" i="16"/>
  <c r="B17" i="17" s="1"/>
  <c r="C2481" i="16"/>
  <c r="C17" i="17" s="1"/>
  <c r="D2481" i="16"/>
  <c r="D17" i="17" s="1"/>
  <c r="E2481" i="16"/>
  <c r="E17" i="17" s="1"/>
  <c r="F2481" i="16"/>
  <c r="F17" i="17" s="1"/>
  <c r="G2481" i="16"/>
  <c r="H2481" i="16"/>
  <c r="H17" i="17" s="1"/>
  <c r="J2481" i="16"/>
  <c r="J17" i="17" s="1"/>
  <c r="K2481" i="16"/>
  <c r="K17" i="17" s="1"/>
  <c r="L2481" i="16"/>
  <c r="L17" i="17" s="1"/>
  <c r="M2481" i="16"/>
  <c r="M17" i="17" s="1"/>
  <c r="N2481" i="16"/>
  <c r="O2481" i="16"/>
  <c r="O17" i="17" s="1"/>
  <c r="A2482" i="16"/>
  <c r="A18" i="17" s="1"/>
  <c r="B2482" i="16"/>
  <c r="B18" i="17" s="1"/>
  <c r="C2482" i="16"/>
  <c r="C18" i="17" s="1"/>
  <c r="D2482" i="16"/>
  <c r="D18" i="17" s="1"/>
  <c r="E2482" i="16"/>
  <c r="E18" i="17" s="1"/>
  <c r="F2482" i="16"/>
  <c r="F18" i="17" s="1"/>
  <c r="G2482" i="16"/>
  <c r="H2482" i="16"/>
  <c r="H18" i="17" s="1"/>
  <c r="J2482" i="16"/>
  <c r="J18" i="17" s="1"/>
  <c r="K2482" i="16"/>
  <c r="K18" i="17" s="1"/>
  <c r="L2482" i="16"/>
  <c r="L18" i="17" s="1"/>
  <c r="M2482" i="16"/>
  <c r="M18" i="17" s="1"/>
  <c r="N2482" i="16"/>
  <c r="N18" i="17" s="1"/>
  <c r="O2482" i="16"/>
  <c r="O18" i="17" s="1"/>
  <c r="A2483" i="16"/>
  <c r="A19" i="17" s="1"/>
  <c r="B2483" i="16"/>
  <c r="B19" i="17" s="1"/>
  <c r="C2483" i="16"/>
  <c r="C19" i="17" s="1"/>
  <c r="D2483" i="16"/>
  <c r="D19" i="17" s="1"/>
  <c r="E2483" i="16"/>
  <c r="E19" i="17" s="1"/>
  <c r="F2483" i="16"/>
  <c r="F19" i="17" s="1"/>
  <c r="G2483" i="16"/>
  <c r="H2483" i="16"/>
  <c r="H19" i="17" s="1"/>
  <c r="J2483" i="16"/>
  <c r="J19" i="17" s="1"/>
  <c r="K2483" i="16"/>
  <c r="K19" i="17" s="1"/>
  <c r="L2483" i="16"/>
  <c r="L19" i="17" s="1"/>
  <c r="M2483" i="16"/>
  <c r="M19" i="17" s="1"/>
  <c r="N2483" i="16"/>
  <c r="O2483" i="16"/>
  <c r="O19" i="17" s="1"/>
  <c r="A2484" i="16"/>
  <c r="A20" i="17" s="1"/>
  <c r="B2484" i="16"/>
  <c r="B20" i="17" s="1"/>
  <c r="C2484" i="16"/>
  <c r="C20" i="17" s="1"/>
  <c r="D2484" i="16"/>
  <c r="D20" i="17" s="1"/>
  <c r="E2484" i="16"/>
  <c r="E20" i="17" s="1"/>
  <c r="F2484" i="16"/>
  <c r="F20" i="17" s="1"/>
  <c r="G2484" i="16"/>
  <c r="H2484" i="16"/>
  <c r="H20" i="17" s="1"/>
  <c r="J2484" i="16"/>
  <c r="J20" i="17" s="1"/>
  <c r="K2484" i="16"/>
  <c r="K20" i="17" s="1"/>
  <c r="L2484" i="16"/>
  <c r="L20" i="17" s="1"/>
  <c r="M2484" i="16"/>
  <c r="M20" i="17" s="1"/>
  <c r="N2484" i="16"/>
  <c r="O2484" i="16"/>
  <c r="O20" i="17" s="1"/>
  <c r="A2485" i="16"/>
  <c r="A21" i="17" s="1"/>
  <c r="B2485" i="16"/>
  <c r="B21" i="17" s="1"/>
  <c r="C2485" i="16"/>
  <c r="C21" i="17" s="1"/>
  <c r="D2485" i="16"/>
  <c r="D21" i="17" s="1"/>
  <c r="E2485" i="16"/>
  <c r="E21" i="17" s="1"/>
  <c r="F2485" i="16"/>
  <c r="F21" i="17" s="1"/>
  <c r="G2485" i="16"/>
  <c r="H2485" i="16"/>
  <c r="H21" i="17" s="1"/>
  <c r="J2485" i="16"/>
  <c r="J21" i="17" s="1"/>
  <c r="K2485" i="16"/>
  <c r="K21" i="17" s="1"/>
  <c r="L2485" i="16"/>
  <c r="L21" i="17" s="1"/>
  <c r="M2485" i="16"/>
  <c r="M21" i="17" s="1"/>
  <c r="N2485" i="16"/>
  <c r="O2485" i="16"/>
  <c r="O21" i="17" s="1"/>
  <c r="A2486" i="16"/>
  <c r="A22" i="17" s="1"/>
  <c r="B2486" i="16"/>
  <c r="B22" i="17" s="1"/>
  <c r="C2486" i="16"/>
  <c r="C22" i="17" s="1"/>
  <c r="D2486" i="16"/>
  <c r="D22" i="17" s="1"/>
  <c r="E2486" i="16"/>
  <c r="E22" i="17" s="1"/>
  <c r="F2486" i="16"/>
  <c r="F22" i="17" s="1"/>
  <c r="G2486" i="16"/>
  <c r="G22" i="17" s="1"/>
  <c r="H2486" i="16"/>
  <c r="H22" i="17" s="1"/>
  <c r="J2486" i="16"/>
  <c r="J22" i="17" s="1"/>
  <c r="K2486" i="16"/>
  <c r="K22" i="17" s="1"/>
  <c r="L2486" i="16"/>
  <c r="L22" i="17" s="1"/>
  <c r="M2486" i="16"/>
  <c r="M22" i="17" s="1"/>
  <c r="N2486" i="16"/>
  <c r="O2486" i="16"/>
  <c r="O22" i="17" s="1"/>
  <c r="A2487" i="16"/>
  <c r="A23" i="17" s="1"/>
  <c r="B2487" i="16"/>
  <c r="B23" i="17" s="1"/>
  <c r="C2487" i="16"/>
  <c r="C23" i="17" s="1"/>
  <c r="D2487" i="16"/>
  <c r="D23" i="17" s="1"/>
  <c r="E2487" i="16"/>
  <c r="E23" i="17" s="1"/>
  <c r="F2487" i="16"/>
  <c r="F23" i="17" s="1"/>
  <c r="G2487" i="16"/>
  <c r="G23" i="17" s="1"/>
  <c r="H2487" i="16"/>
  <c r="H23" i="17" s="1"/>
  <c r="J2487" i="16"/>
  <c r="J23" i="17" s="1"/>
  <c r="K2487" i="16"/>
  <c r="K23" i="17" s="1"/>
  <c r="L2487" i="16"/>
  <c r="L23" i="17" s="1"/>
  <c r="M2487" i="16"/>
  <c r="M23" i="17" s="1"/>
  <c r="N2487" i="16"/>
  <c r="O2487" i="16"/>
  <c r="O23" i="17" s="1"/>
  <c r="A2488" i="16"/>
  <c r="A24" i="17" s="1"/>
  <c r="B2488" i="16"/>
  <c r="B24" i="17" s="1"/>
  <c r="C2488" i="16"/>
  <c r="C24" i="17" s="1"/>
  <c r="D2488" i="16"/>
  <c r="D24" i="17" s="1"/>
  <c r="E2488" i="16"/>
  <c r="E24" i="17" s="1"/>
  <c r="F2488" i="16"/>
  <c r="F24" i="17" s="1"/>
  <c r="G2488" i="16"/>
  <c r="H2488" i="16"/>
  <c r="H24" i="17" s="1"/>
  <c r="J2488" i="16"/>
  <c r="J24" i="17" s="1"/>
  <c r="K2488" i="16"/>
  <c r="K24" i="17" s="1"/>
  <c r="L2488" i="16"/>
  <c r="L24" i="17" s="1"/>
  <c r="M2488" i="16"/>
  <c r="M24" i="17" s="1"/>
  <c r="N2488" i="16"/>
  <c r="N24" i="17" s="1"/>
  <c r="O2488" i="16"/>
  <c r="O24" i="17" s="1"/>
  <c r="A2489" i="16"/>
  <c r="A25" i="17" s="1"/>
  <c r="B2489" i="16"/>
  <c r="B25" i="17" s="1"/>
  <c r="C2489" i="16"/>
  <c r="C25" i="17" s="1"/>
  <c r="D2489" i="16"/>
  <c r="D25" i="17" s="1"/>
  <c r="E2489" i="16"/>
  <c r="E25" i="17" s="1"/>
  <c r="F2489" i="16"/>
  <c r="F25" i="17" s="1"/>
  <c r="G2489" i="16"/>
  <c r="H2489" i="16"/>
  <c r="H25" i="17" s="1"/>
  <c r="J2489" i="16"/>
  <c r="J25" i="17" s="1"/>
  <c r="K2489" i="16"/>
  <c r="K25" i="17" s="1"/>
  <c r="L2489" i="16"/>
  <c r="L25" i="17" s="1"/>
  <c r="M2489" i="16"/>
  <c r="M25" i="17" s="1"/>
  <c r="N2489" i="16"/>
  <c r="O2489" i="16"/>
  <c r="O25" i="17" s="1"/>
  <c r="A2490" i="16"/>
  <c r="A26" i="17" s="1"/>
  <c r="B2490" i="16"/>
  <c r="B26" i="17" s="1"/>
  <c r="C2490" i="16"/>
  <c r="C26" i="17" s="1"/>
  <c r="D2490" i="16"/>
  <c r="D26" i="17" s="1"/>
  <c r="E2490" i="16"/>
  <c r="E26" i="17" s="1"/>
  <c r="F2490" i="16"/>
  <c r="F26" i="17" s="1"/>
  <c r="G2490" i="16"/>
  <c r="H2490" i="16"/>
  <c r="H26" i="17" s="1"/>
  <c r="J2490" i="16"/>
  <c r="J26" i="17" s="1"/>
  <c r="K2490" i="16"/>
  <c r="K26" i="17" s="1"/>
  <c r="L2490" i="16"/>
  <c r="L26" i="17" s="1"/>
  <c r="M2490" i="16"/>
  <c r="M26" i="17" s="1"/>
  <c r="N2490" i="16"/>
  <c r="N26" i="17" s="1"/>
  <c r="O2490" i="16"/>
  <c r="O26" i="17" s="1"/>
  <c r="A2491" i="16"/>
  <c r="A27" i="17" s="1"/>
  <c r="B2491" i="16"/>
  <c r="B27" i="17" s="1"/>
  <c r="C2491" i="16"/>
  <c r="C27" i="17" s="1"/>
  <c r="D2491" i="16"/>
  <c r="D27" i="17" s="1"/>
  <c r="E2491" i="16"/>
  <c r="E27" i="17" s="1"/>
  <c r="F2491" i="16"/>
  <c r="F27" i="17" s="1"/>
  <c r="G2491" i="16"/>
  <c r="H2491" i="16"/>
  <c r="H27" i="17" s="1"/>
  <c r="J2491" i="16"/>
  <c r="J27" i="17" s="1"/>
  <c r="K2491" i="16"/>
  <c r="K27" i="17" s="1"/>
  <c r="L2491" i="16"/>
  <c r="L27" i="17" s="1"/>
  <c r="M2491" i="16"/>
  <c r="M27" i="17" s="1"/>
  <c r="N2491" i="16"/>
  <c r="O2491" i="16"/>
  <c r="O27" i="17" s="1"/>
  <c r="A2492" i="16"/>
  <c r="A28" i="17" s="1"/>
  <c r="B2492" i="16"/>
  <c r="B28" i="17" s="1"/>
  <c r="C2492" i="16"/>
  <c r="C28" i="17" s="1"/>
  <c r="D2492" i="16"/>
  <c r="D28" i="17" s="1"/>
  <c r="E2492" i="16"/>
  <c r="E28" i="17" s="1"/>
  <c r="F2492" i="16"/>
  <c r="F28" i="17" s="1"/>
  <c r="G2492" i="16"/>
  <c r="H2492" i="16"/>
  <c r="H28" i="17" s="1"/>
  <c r="J2492" i="16"/>
  <c r="J28" i="17" s="1"/>
  <c r="K2492" i="16"/>
  <c r="K28" i="17" s="1"/>
  <c r="L2492" i="16"/>
  <c r="L28" i="17" s="1"/>
  <c r="M2492" i="16"/>
  <c r="M28" i="17" s="1"/>
  <c r="N2492" i="16"/>
  <c r="O2492" i="16"/>
  <c r="O28" i="17" s="1"/>
  <c r="A2493" i="16"/>
  <c r="A29" i="17" s="1"/>
  <c r="B2493" i="16"/>
  <c r="B29" i="17" s="1"/>
  <c r="C2493" i="16"/>
  <c r="C29" i="17" s="1"/>
  <c r="D2493" i="16"/>
  <c r="D29" i="17" s="1"/>
  <c r="E2493" i="16"/>
  <c r="E29" i="17" s="1"/>
  <c r="F2493" i="16"/>
  <c r="F29" i="17" s="1"/>
  <c r="G2493" i="16"/>
  <c r="H2493" i="16"/>
  <c r="H29" i="17" s="1"/>
  <c r="J2493" i="16"/>
  <c r="J29" i="17" s="1"/>
  <c r="K2493" i="16"/>
  <c r="K29" i="17" s="1"/>
  <c r="L2493" i="16"/>
  <c r="L29" i="17" s="1"/>
  <c r="M2493" i="16"/>
  <c r="M29" i="17" s="1"/>
  <c r="N2493" i="16"/>
  <c r="O2493" i="16"/>
  <c r="O29" i="17" s="1"/>
  <c r="A2494" i="16"/>
  <c r="A30" i="17" s="1"/>
  <c r="B2494" i="16"/>
  <c r="B30" i="17" s="1"/>
  <c r="C2494" i="16"/>
  <c r="C30" i="17" s="1"/>
  <c r="D2494" i="16"/>
  <c r="D30" i="17" s="1"/>
  <c r="E2494" i="16"/>
  <c r="E30" i="17" s="1"/>
  <c r="F2494" i="16"/>
  <c r="F30" i="17" s="1"/>
  <c r="G2494" i="16"/>
  <c r="H2494" i="16"/>
  <c r="H30" i="17" s="1"/>
  <c r="J2494" i="16"/>
  <c r="J30" i="17" s="1"/>
  <c r="K2494" i="16"/>
  <c r="K30" i="17" s="1"/>
  <c r="L2494" i="16"/>
  <c r="L30" i="17" s="1"/>
  <c r="M2494" i="16"/>
  <c r="M30" i="17" s="1"/>
  <c r="N2494" i="16"/>
  <c r="O2494" i="16"/>
  <c r="O30" i="17" s="1"/>
  <c r="A2495" i="16"/>
  <c r="A31" i="17" s="1"/>
  <c r="B2495" i="16"/>
  <c r="B31" i="17" s="1"/>
  <c r="C2495" i="16"/>
  <c r="C31" i="17" s="1"/>
  <c r="D2495" i="16"/>
  <c r="D31" i="17" s="1"/>
  <c r="E2495" i="16"/>
  <c r="E31" i="17" s="1"/>
  <c r="F2495" i="16"/>
  <c r="F31" i="17" s="1"/>
  <c r="G2495" i="16"/>
  <c r="G31" i="17" s="1"/>
  <c r="H2495" i="16"/>
  <c r="H31" i="17" s="1"/>
  <c r="J2495" i="16"/>
  <c r="J31" i="17" s="1"/>
  <c r="K2495" i="16"/>
  <c r="K31" i="17" s="1"/>
  <c r="L2495" i="16"/>
  <c r="L31" i="17" s="1"/>
  <c r="M2495" i="16"/>
  <c r="M31" i="17" s="1"/>
  <c r="N2495" i="16"/>
  <c r="O2495" i="16"/>
  <c r="O31" i="17" s="1"/>
  <c r="A2496" i="16"/>
  <c r="A32" i="17" s="1"/>
  <c r="B2496" i="16"/>
  <c r="B32" i="17" s="1"/>
  <c r="C2496" i="16"/>
  <c r="C32" i="17" s="1"/>
  <c r="D2496" i="16"/>
  <c r="D32" i="17" s="1"/>
  <c r="E2496" i="16"/>
  <c r="E32" i="17" s="1"/>
  <c r="F2496" i="16"/>
  <c r="F32" i="17" s="1"/>
  <c r="G2496" i="16"/>
  <c r="H2496" i="16"/>
  <c r="H32" i="17" s="1"/>
  <c r="J2496" i="16"/>
  <c r="J32" i="17" s="1"/>
  <c r="K2496" i="16"/>
  <c r="K32" i="17" s="1"/>
  <c r="L2496" i="16"/>
  <c r="L32" i="17" s="1"/>
  <c r="M2496" i="16"/>
  <c r="M32" i="17" s="1"/>
  <c r="N2496" i="16"/>
  <c r="N32" i="17" s="1"/>
  <c r="O2496" i="16"/>
  <c r="O32" i="17" s="1"/>
  <c r="A2497" i="16"/>
  <c r="A33" i="17" s="1"/>
  <c r="B2497" i="16"/>
  <c r="B33" i="17" s="1"/>
  <c r="C2497" i="16"/>
  <c r="C33" i="17" s="1"/>
  <c r="D2497" i="16"/>
  <c r="D33" i="17" s="1"/>
  <c r="E2497" i="16"/>
  <c r="E33" i="17" s="1"/>
  <c r="F2497" i="16"/>
  <c r="F33" i="17" s="1"/>
  <c r="G2497" i="16"/>
  <c r="H2497" i="16"/>
  <c r="H33" i="17" s="1"/>
  <c r="J2497" i="16"/>
  <c r="J33" i="17" s="1"/>
  <c r="K2497" i="16"/>
  <c r="K33" i="17" s="1"/>
  <c r="L2497" i="16"/>
  <c r="L33" i="17" s="1"/>
  <c r="M2497" i="16"/>
  <c r="M33" i="17" s="1"/>
  <c r="N2497" i="16"/>
  <c r="O2497" i="16"/>
  <c r="O33" i="17" s="1"/>
  <c r="A2498" i="16"/>
  <c r="A34" i="17" s="1"/>
  <c r="B2498" i="16"/>
  <c r="B34" i="17" s="1"/>
  <c r="C2498" i="16"/>
  <c r="C34" i="17" s="1"/>
  <c r="D2498" i="16"/>
  <c r="D34" i="17" s="1"/>
  <c r="E2498" i="16"/>
  <c r="E34" i="17" s="1"/>
  <c r="F2498" i="16"/>
  <c r="F34" i="17" s="1"/>
  <c r="G2498" i="16"/>
  <c r="H2498" i="16"/>
  <c r="H34" i="17" s="1"/>
  <c r="J2498" i="16"/>
  <c r="J34" i="17" s="1"/>
  <c r="K2498" i="16"/>
  <c r="K34" i="17" s="1"/>
  <c r="L2498" i="16"/>
  <c r="L34" i="17" s="1"/>
  <c r="M2498" i="16"/>
  <c r="M34" i="17" s="1"/>
  <c r="N2498" i="16"/>
  <c r="O2498" i="16"/>
  <c r="O34" i="17" s="1"/>
  <c r="A2499" i="16"/>
  <c r="A35" i="17" s="1"/>
  <c r="B2499" i="16"/>
  <c r="B35" i="17" s="1"/>
  <c r="C2499" i="16"/>
  <c r="C35" i="17" s="1"/>
  <c r="D2499" i="16"/>
  <c r="D35" i="17" s="1"/>
  <c r="E2499" i="16"/>
  <c r="E35" i="17" s="1"/>
  <c r="F2499" i="16"/>
  <c r="F35" i="17" s="1"/>
  <c r="G2499" i="16"/>
  <c r="H2499" i="16"/>
  <c r="H35" i="17" s="1"/>
  <c r="J2499" i="16"/>
  <c r="J35" i="17" s="1"/>
  <c r="K2499" i="16"/>
  <c r="K35" i="17" s="1"/>
  <c r="L2499" i="16"/>
  <c r="L35" i="17" s="1"/>
  <c r="M2499" i="16"/>
  <c r="M35" i="17" s="1"/>
  <c r="N2499" i="16"/>
  <c r="O2499" i="16"/>
  <c r="O35" i="17" s="1"/>
  <c r="A2500" i="16"/>
  <c r="A36" i="17" s="1"/>
  <c r="B2500" i="16"/>
  <c r="B36" i="17" s="1"/>
  <c r="C2500" i="16"/>
  <c r="C36" i="17" s="1"/>
  <c r="D2500" i="16"/>
  <c r="D36" i="17" s="1"/>
  <c r="E2500" i="16"/>
  <c r="E36" i="17" s="1"/>
  <c r="F2500" i="16"/>
  <c r="F36" i="17" s="1"/>
  <c r="G2500" i="16"/>
  <c r="H2500" i="16"/>
  <c r="H36" i="17" s="1"/>
  <c r="J2500" i="16"/>
  <c r="J36" i="17" s="1"/>
  <c r="K2500" i="16"/>
  <c r="K36" i="17" s="1"/>
  <c r="L2500" i="16"/>
  <c r="L36" i="17" s="1"/>
  <c r="M2500" i="16"/>
  <c r="M36" i="17" s="1"/>
  <c r="N2500" i="16"/>
  <c r="O2500" i="16"/>
  <c r="O36" i="17" s="1"/>
  <c r="A2501" i="16"/>
  <c r="A37" i="17" s="1"/>
  <c r="B2501" i="16"/>
  <c r="B37" i="17" s="1"/>
  <c r="C2501" i="16"/>
  <c r="C37" i="17" s="1"/>
  <c r="D2501" i="16"/>
  <c r="D37" i="17" s="1"/>
  <c r="E2501" i="16"/>
  <c r="E37" i="17" s="1"/>
  <c r="F2501" i="16"/>
  <c r="F37" i="17" s="1"/>
  <c r="G2501" i="16"/>
  <c r="H2501" i="16"/>
  <c r="H37" i="17" s="1"/>
  <c r="J2501" i="16"/>
  <c r="J37" i="17" s="1"/>
  <c r="K2501" i="16"/>
  <c r="K37" i="17" s="1"/>
  <c r="L2501" i="16"/>
  <c r="L37" i="17" s="1"/>
  <c r="M2501" i="16"/>
  <c r="M37" i="17" s="1"/>
  <c r="N2501" i="16"/>
  <c r="O2501" i="16"/>
  <c r="O37" i="17" s="1"/>
  <c r="A2502" i="16"/>
  <c r="A38" i="17" s="1"/>
  <c r="B2502" i="16"/>
  <c r="B38" i="17" s="1"/>
  <c r="C2502" i="16"/>
  <c r="C38" i="17" s="1"/>
  <c r="D2502" i="16"/>
  <c r="D38" i="17" s="1"/>
  <c r="E2502" i="16"/>
  <c r="E38" i="17" s="1"/>
  <c r="F2502" i="16"/>
  <c r="F38" i="17" s="1"/>
  <c r="G2502" i="16"/>
  <c r="H2502" i="16"/>
  <c r="H38" i="17" s="1"/>
  <c r="J2502" i="16"/>
  <c r="J38" i="17" s="1"/>
  <c r="K2502" i="16"/>
  <c r="K38" i="17" s="1"/>
  <c r="L2502" i="16"/>
  <c r="L38" i="17" s="1"/>
  <c r="M2502" i="16"/>
  <c r="M38" i="17" s="1"/>
  <c r="N2502" i="16"/>
  <c r="O2502" i="16"/>
  <c r="O38" i="17" s="1"/>
  <c r="A2503" i="16"/>
  <c r="A39" i="17" s="1"/>
  <c r="B2503" i="16"/>
  <c r="B39" i="17" s="1"/>
  <c r="C2503" i="16"/>
  <c r="C39" i="17" s="1"/>
  <c r="D2503" i="16"/>
  <c r="D39" i="17" s="1"/>
  <c r="E2503" i="16"/>
  <c r="E39" i="17" s="1"/>
  <c r="F2503" i="16"/>
  <c r="F39" i="17" s="1"/>
  <c r="G2503" i="16"/>
  <c r="G39" i="17" s="1"/>
  <c r="H2503" i="16"/>
  <c r="H39" i="17" s="1"/>
  <c r="J2503" i="16"/>
  <c r="J39" i="17" s="1"/>
  <c r="K2503" i="16"/>
  <c r="K39" i="17" s="1"/>
  <c r="L2503" i="16"/>
  <c r="L39" i="17" s="1"/>
  <c r="M2503" i="16"/>
  <c r="M39" i="17" s="1"/>
  <c r="N2503" i="16"/>
  <c r="O2503" i="16"/>
  <c r="O39" i="17" s="1"/>
  <c r="A2504" i="16"/>
  <c r="A40" i="17" s="1"/>
  <c r="B2504" i="16"/>
  <c r="B40" i="17" s="1"/>
  <c r="C2504" i="16"/>
  <c r="C40" i="17" s="1"/>
  <c r="D2504" i="16"/>
  <c r="D40" i="17" s="1"/>
  <c r="E2504" i="16"/>
  <c r="E40" i="17" s="1"/>
  <c r="F2504" i="16"/>
  <c r="F40" i="17" s="1"/>
  <c r="G2504" i="16"/>
  <c r="H2504" i="16"/>
  <c r="H40" i="17" s="1"/>
  <c r="J2504" i="16"/>
  <c r="J40" i="17" s="1"/>
  <c r="K2504" i="16"/>
  <c r="K40" i="17" s="1"/>
  <c r="L2504" i="16"/>
  <c r="L40" i="17" s="1"/>
  <c r="M2504" i="16"/>
  <c r="M40" i="17" s="1"/>
  <c r="N2504" i="16"/>
  <c r="N40" i="17" s="1"/>
  <c r="O2504" i="16"/>
  <c r="O40" i="17" s="1"/>
  <c r="A2505" i="16"/>
  <c r="A41" i="17" s="1"/>
  <c r="B2505" i="16"/>
  <c r="B41" i="17" s="1"/>
  <c r="C2505" i="16"/>
  <c r="C41" i="17" s="1"/>
  <c r="D2505" i="16"/>
  <c r="D41" i="17" s="1"/>
  <c r="E2505" i="16"/>
  <c r="E41" i="17" s="1"/>
  <c r="F2505" i="16"/>
  <c r="F41" i="17" s="1"/>
  <c r="G2505" i="16"/>
  <c r="H2505" i="16"/>
  <c r="H41" i="17" s="1"/>
  <c r="J2505" i="16"/>
  <c r="J41" i="17" s="1"/>
  <c r="K2505" i="16"/>
  <c r="K41" i="17" s="1"/>
  <c r="L2505" i="16"/>
  <c r="L41" i="17" s="1"/>
  <c r="M2505" i="16"/>
  <c r="M41" i="17" s="1"/>
  <c r="N2505" i="16"/>
  <c r="O2505" i="16"/>
  <c r="O41" i="17" s="1"/>
  <c r="A2506" i="16"/>
  <c r="A42" i="17" s="1"/>
  <c r="B2506" i="16"/>
  <c r="B42" i="17" s="1"/>
  <c r="C2506" i="16"/>
  <c r="C42" i="17" s="1"/>
  <c r="D2506" i="16"/>
  <c r="D42" i="17" s="1"/>
  <c r="E2506" i="16"/>
  <c r="E42" i="17" s="1"/>
  <c r="F2506" i="16"/>
  <c r="F42" i="17" s="1"/>
  <c r="G2506" i="16"/>
  <c r="H2506" i="16"/>
  <c r="H42" i="17" s="1"/>
  <c r="J2506" i="16"/>
  <c r="J42" i="17" s="1"/>
  <c r="K2506" i="16"/>
  <c r="K42" i="17" s="1"/>
  <c r="L2506" i="16"/>
  <c r="L42" i="17" s="1"/>
  <c r="M2506" i="16"/>
  <c r="M42" i="17" s="1"/>
  <c r="N2506" i="16"/>
  <c r="O2506" i="16"/>
  <c r="O42" i="17" s="1"/>
  <c r="A2507" i="16"/>
  <c r="A43" i="17" s="1"/>
  <c r="B2507" i="16"/>
  <c r="B43" i="17" s="1"/>
  <c r="C2507" i="16"/>
  <c r="C43" i="17" s="1"/>
  <c r="D2507" i="16"/>
  <c r="D43" i="17" s="1"/>
  <c r="E2507" i="16"/>
  <c r="E43" i="17" s="1"/>
  <c r="F2507" i="16"/>
  <c r="F43" i="17" s="1"/>
  <c r="G2507" i="16"/>
  <c r="H2507" i="16"/>
  <c r="H43" i="17" s="1"/>
  <c r="J2507" i="16"/>
  <c r="J43" i="17" s="1"/>
  <c r="K2507" i="16"/>
  <c r="K43" i="17" s="1"/>
  <c r="L2507" i="16"/>
  <c r="L43" i="17" s="1"/>
  <c r="M2507" i="16"/>
  <c r="M43" i="17" s="1"/>
  <c r="N2507" i="16"/>
  <c r="O2507" i="16"/>
  <c r="O43" i="17" s="1"/>
  <c r="A2508" i="16"/>
  <c r="A44" i="17" s="1"/>
  <c r="B2508" i="16"/>
  <c r="B44" i="17" s="1"/>
  <c r="C2508" i="16"/>
  <c r="C44" i="17" s="1"/>
  <c r="D2508" i="16"/>
  <c r="D44" i="17" s="1"/>
  <c r="E2508" i="16"/>
  <c r="E44" i="17" s="1"/>
  <c r="F2508" i="16"/>
  <c r="F44" i="17" s="1"/>
  <c r="G2508" i="16"/>
  <c r="I2508" i="16" s="1"/>
  <c r="I44" i="17" s="1"/>
  <c r="H2508" i="16"/>
  <c r="H44" i="17" s="1"/>
  <c r="J2508" i="16"/>
  <c r="J44" i="17" s="1"/>
  <c r="K2508" i="16"/>
  <c r="K44" i="17" s="1"/>
  <c r="L2508" i="16"/>
  <c r="L44" i="17" s="1"/>
  <c r="M2508" i="16"/>
  <c r="M44" i="17" s="1"/>
  <c r="N2508" i="16"/>
  <c r="O2508" i="16"/>
  <c r="O44" i="17" s="1"/>
  <c r="A2509" i="16"/>
  <c r="A45" i="17" s="1"/>
  <c r="B2509" i="16"/>
  <c r="B45" i="17" s="1"/>
  <c r="C2509" i="16"/>
  <c r="C45" i="17" s="1"/>
  <c r="D2509" i="16"/>
  <c r="D45" i="17" s="1"/>
  <c r="E2509" i="16"/>
  <c r="E45" i="17" s="1"/>
  <c r="F2509" i="16"/>
  <c r="F45" i="17" s="1"/>
  <c r="G2509" i="16"/>
  <c r="I2509" i="16" s="1"/>
  <c r="I45" i="17" s="1"/>
  <c r="H2509" i="16"/>
  <c r="H45" i="17" s="1"/>
  <c r="J2509" i="16"/>
  <c r="J45" i="17" s="1"/>
  <c r="K2509" i="16"/>
  <c r="K45" i="17" s="1"/>
  <c r="L2509" i="16"/>
  <c r="L45" i="17" s="1"/>
  <c r="M2509" i="16"/>
  <c r="M45" i="17" s="1"/>
  <c r="N2509" i="16"/>
  <c r="O2509" i="16"/>
  <c r="O45" i="17" s="1"/>
  <c r="A2510" i="16"/>
  <c r="A46" i="17" s="1"/>
  <c r="B2510" i="16"/>
  <c r="B46" i="17" s="1"/>
  <c r="C2510" i="16"/>
  <c r="C46" i="17" s="1"/>
  <c r="D2510" i="16"/>
  <c r="D46" i="17" s="1"/>
  <c r="E2510" i="16"/>
  <c r="E46" i="17" s="1"/>
  <c r="F2510" i="16"/>
  <c r="F46" i="17" s="1"/>
  <c r="G2510" i="16"/>
  <c r="I2510" i="16" s="1"/>
  <c r="I46" i="17" s="1"/>
  <c r="H2510" i="16"/>
  <c r="H46" i="17" s="1"/>
  <c r="J2510" i="16"/>
  <c r="J46" i="17" s="1"/>
  <c r="K2510" i="16"/>
  <c r="K46" i="17" s="1"/>
  <c r="L2510" i="16"/>
  <c r="L46" i="17" s="1"/>
  <c r="M2510" i="16"/>
  <c r="M46" i="17" s="1"/>
  <c r="N2510" i="16"/>
  <c r="O2510" i="16"/>
  <c r="O46" i="17" s="1"/>
  <c r="A2511" i="16"/>
  <c r="A47" i="17" s="1"/>
  <c r="B2511" i="16"/>
  <c r="B47" i="17" s="1"/>
  <c r="C2511" i="16"/>
  <c r="C47" i="17" s="1"/>
  <c r="D2511" i="16"/>
  <c r="D47" i="17" s="1"/>
  <c r="E2511" i="16"/>
  <c r="E47" i="17" s="1"/>
  <c r="F2511" i="16"/>
  <c r="F47" i="17" s="1"/>
  <c r="G2511" i="16"/>
  <c r="I2511" i="16" s="1"/>
  <c r="I47" i="17" s="1"/>
  <c r="H2511" i="16"/>
  <c r="H47" i="17" s="1"/>
  <c r="J2511" i="16"/>
  <c r="J47" i="17" s="1"/>
  <c r="K2511" i="16"/>
  <c r="K47" i="17" s="1"/>
  <c r="L2511" i="16"/>
  <c r="L47" i="17" s="1"/>
  <c r="M2511" i="16"/>
  <c r="M47" i="17" s="1"/>
  <c r="N2511" i="16"/>
  <c r="O2511" i="16"/>
  <c r="O47" i="17" s="1"/>
  <c r="A2512" i="16"/>
  <c r="A48" i="17" s="1"/>
  <c r="B2512" i="16"/>
  <c r="B48" i="17" s="1"/>
  <c r="C2512" i="16"/>
  <c r="C48" i="17" s="1"/>
  <c r="D2512" i="16"/>
  <c r="D48" i="17" s="1"/>
  <c r="E2512" i="16"/>
  <c r="E48" i="17" s="1"/>
  <c r="F2512" i="16"/>
  <c r="F48" i="17" s="1"/>
  <c r="G2512" i="16"/>
  <c r="I2512" i="16" s="1"/>
  <c r="I48" i="17" s="1"/>
  <c r="H2512" i="16"/>
  <c r="H48" i="17" s="1"/>
  <c r="J2512" i="16"/>
  <c r="J48" i="17" s="1"/>
  <c r="K2512" i="16"/>
  <c r="K48" i="17" s="1"/>
  <c r="L2512" i="16"/>
  <c r="L48" i="17" s="1"/>
  <c r="M2512" i="16"/>
  <c r="M48" i="17" s="1"/>
  <c r="N2512" i="16"/>
  <c r="N48" i="17" s="1"/>
  <c r="O2512" i="16"/>
  <c r="O48" i="17" s="1"/>
  <c r="A2513" i="16"/>
  <c r="A49" i="17" s="1"/>
  <c r="B2513" i="16"/>
  <c r="B49" i="17" s="1"/>
  <c r="C2513" i="16"/>
  <c r="C49" i="17" s="1"/>
  <c r="D2513" i="16"/>
  <c r="D49" i="17" s="1"/>
  <c r="E2513" i="16"/>
  <c r="E49" i="17" s="1"/>
  <c r="F2513" i="16"/>
  <c r="F49" i="17" s="1"/>
  <c r="G2513" i="16"/>
  <c r="I2513" i="16" s="1"/>
  <c r="I49" i="17" s="1"/>
  <c r="H2513" i="16"/>
  <c r="H49" i="17" s="1"/>
  <c r="J2513" i="16"/>
  <c r="J49" i="17" s="1"/>
  <c r="K2513" i="16"/>
  <c r="K49" i="17" s="1"/>
  <c r="L2513" i="16"/>
  <c r="L49" i="17" s="1"/>
  <c r="M2513" i="16"/>
  <c r="M49" i="17" s="1"/>
  <c r="N2513" i="16"/>
  <c r="O2513" i="16"/>
  <c r="O49" i="17" s="1"/>
  <c r="A2514" i="16"/>
  <c r="A50" i="17" s="1"/>
  <c r="B2514" i="16"/>
  <c r="B50" i="17" s="1"/>
  <c r="C2514" i="16"/>
  <c r="C50" i="17" s="1"/>
  <c r="D2514" i="16"/>
  <c r="D50" i="17" s="1"/>
  <c r="E2514" i="16"/>
  <c r="E50" i="17" s="1"/>
  <c r="F2514" i="16"/>
  <c r="F50" i="17" s="1"/>
  <c r="G2514" i="16"/>
  <c r="I2514" i="16" s="1"/>
  <c r="I50" i="17" s="1"/>
  <c r="H2514" i="16"/>
  <c r="H50" i="17" s="1"/>
  <c r="J2514" i="16"/>
  <c r="J50" i="17" s="1"/>
  <c r="K2514" i="16"/>
  <c r="K50" i="17" s="1"/>
  <c r="L2514" i="16"/>
  <c r="L50" i="17" s="1"/>
  <c r="M2514" i="16"/>
  <c r="M50" i="17" s="1"/>
  <c r="N2514" i="16"/>
  <c r="O2514" i="16"/>
  <c r="O50" i="17" s="1"/>
  <c r="A2515" i="16"/>
  <c r="A51" i="17" s="1"/>
  <c r="B2515" i="16"/>
  <c r="B51" i="17" s="1"/>
  <c r="C2515" i="16"/>
  <c r="C51" i="17" s="1"/>
  <c r="D2515" i="16"/>
  <c r="D51" i="17" s="1"/>
  <c r="E2515" i="16"/>
  <c r="E51" i="17" s="1"/>
  <c r="F2515" i="16"/>
  <c r="F51" i="17" s="1"/>
  <c r="G2515" i="16"/>
  <c r="I2515" i="16" s="1"/>
  <c r="I51" i="17" s="1"/>
  <c r="H2515" i="16"/>
  <c r="H51" i="17" s="1"/>
  <c r="J2515" i="16"/>
  <c r="J51" i="17" s="1"/>
  <c r="K2515" i="16"/>
  <c r="K51" i="17" s="1"/>
  <c r="L2515" i="16"/>
  <c r="L51" i="17" s="1"/>
  <c r="M2515" i="16"/>
  <c r="M51" i="17" s="1"/>
  <c r="N2515" i="16"/>
  <c r="O2515" i="16"/>
  <c r="O51" i="17" s="1"/>
  <c r="A2516" i="16"/>
  <c r="A52" i="17" s="1"/>
  <c r="B2516" i="16"/>
  <c r="B52" i="17" s="1"/>
  <c r="C2516" i="16"/>
  <c r="C52" i="17" s="1"/>
  <c r="D2516" i="16"/>
  <c r="D52" i="17" s="1"/>
  <c r="E2516" i="16"/>
  <c r="E52" i="17" s="1"/>
  <c r="F2516" i="16"/>
  <c r="F52" i="17" s="1"/>
  <c r="G2516" i="16"/>
  <c r="I2516" i="16" s="1"/>
  <c r="I52" i="17" s="1"/>
  <c r="H2516" i="16"/>
  <c r="H52" i="17" s="1"/>
  <c r="J2516" i="16"/>
  <c r="J52" i="17" s="1"/>
  <c r="K2516" i="16"/>
  <c r="K52" i="17" s="1"/>
  <c r="L2516" i="16"/>
  <c r="L52" i="17" s="1"/>
  <c r="M2516" i="16"/>
  <c r="M52" i="17" s="1"/>
  <c r="N2516" i="16"/>
  <c r="O2516" i="16"/>
  <c r="O52" i="17" s="1"/>
  <c r="A2517" i="16"/>
  <c r="A53" i="17" s="1"/>
  <c r="B2517" i="16"/>
  <c r="B53" i="17" s="1"/>
  <c r="C2517" i="16"/>
  <c r="C53" i="17" s="1"/>
  <c r="D2517" i="16"/>
  <c r="D53" i="17" s="1"/>
  <c r="E2517" i="16"/>
  <c r="E53" i="17" s="1"/>
  <c r="F2517" i="16"/>
  <c r="F53" i="17" s="1"/>
  <c r="G2517" i="16"/>
  <c r="I2517" i="16" s="1"/>
  <c r="I53" i="17" s="1"/>
  <c r="H2517" i="16"/>
  <c r="H53" i="17" s="1"/>
  <c r="J2517" i="16"/>
  <c r="J53" i="17" s="1"/>
  <c r="K2517" i="16"/>
  <c r="K53" i="17" s="1"/>
  <c r="L2517" i="16"/>
  <c r="L53" i="17" s="1"/>
  <c r="M2517" i="16"/>
  <c r="M53" i="17" s="1"/>
  <c r="N2517" i="16"/>
  <c r="O2517" i="16"/>
  <c r="O53" i="17" s="1"/>
  <c r="A2518" i="16"/>
  <c r="A54" i="17" s="1"/>
  <c r="B2518" i="16"/>
  <c r="B54" i="17" s="1"/>
  <c r="C2518" i="16"/>
  <c r="C54" i="17" s="1"/>
  <c r="D2518" i="16"/>
  <c r="D54" i="17" s="1"/>
  <c r="E2518" i="16"/>
  <c r="E54" i="17" s="1"/>
  <c r="F2518" i="16"/>
  <c r="F54" i="17" s="1"/>
  <c r="G2518" i="16"/>
  <c r="I2518" i="16" s="1"/>
  <c r="I54" i="17" s="1"/>
  <c r="H2518" i="16"/>
  <c r="H54" i="17" s="1"/>
  <c r="J2518" i="16"/>
  <c r="J54" i="17" s="1"/>
  <c r="K2518" i="16"/>
  <c r="K54" i="17" s="1"/>
  <c r="L2518" i="16"/>
  <c r="L54" i="17" s="1"/>
  <c r="M2518" i="16"/>
  <c r="M54" i="17" s="1"/>
  <c r="N2518" i="16"/>
  <c r="O2518" i="16"/>
  <c r="O54" i="17" s="1"/>
  <c r="A2519" i="16"/>
  <c r="A55" i="17" s="1"/>
  <c r="B2519" i="16"/>
  <c r="B55" i="17" s="1"/>
  <c r="C2519" i="16"/>
  <c r="C55" i="17" s="1"/>
  <c r="D2519" i="16"/>
  <c r="D55" i="17" s="1"/>
  <c r="E2519" i="16"/>
  <c r="E55" i="17" s="1"/>
  <c r="F2519" i="16"/>
  <c r="F55" i="17" s="1"/>
  <c r="G2519" i="16"/>
  <c r="I2519" i="16" s="1"/>
  <c r="I55" i="17" s="1"/>
  <c r="H2519" i="16"/>
  <c r="H55" i="17" s="1"/>
  <c r="J2519" i="16"/>
  <c r="J55" i="17" s="1"/>
  <c r="K2519" i="16"/>
  <c r="K55" i="17" s="1"/>
  <c r="L2519" i="16"/>
  <c r="L55" i="17" s="1"/>
  <c r="M2519" i="16"/>
  <c r="M55" i="17" s="1"/>
  <c r="N2519" i="16"/>
  <c r="O2519" i="16"/>
  <c r="O55" i="17" s="1"/>
  <c r="A2520" i="16"/>
  <c r="A56" i="17" s="1"/>
  <c r="B2520" i="16"/>
  <c r="B56" i="17" s="1"/>
  <c r="C2520" i="16"/>
  <c r="C56" i="17" s="1"/>
  <c r="D2520" i="16"/>
  <c r="D56" i="17" s="1"/>
  <c r="E2520" i="16"/>
  <c r="E56" i="17" s="1"/>
  <c r="F2520" i="16"/>
  <c r="F56" i="17" s="1"/>
  <c r="G2520" i="16"/>
  <c r="I2520" i="16" s="1"/>
  <c r="I56" i="17" s="1"/>
  <c r="H2520" i="16"/>
  <c r="H56" i="17" s="1"/>
  <c r="J2520" i="16"/>
  <c r="J56" i="17" s="1"/>
  <c r="K2520" i="16"/>
  <c r="K56" i="17" s="1"/>
  <c r="L2520" i="16"/>
  <c r="L56" i="17" s="1"/>
  <c r="M2520" i="16"/>
  <c r="M56" i="17" s="1"/>
  <c r="N2520" i="16"/>
  <c r="N56" i="17" s="1"/>
  <c r="O2520" i="16"/>
  <c r="O56" i="17" s="1"/>
  <c r="A2521" i="16"/>
  <c r="A57" i="17" s="1"/>
  <c r="B2521" i="16"/>
  <c r="B57" i="17" s="1"/>
  <c r="C2521" i="16"/>
  <c r="C57" i="17" s="1"/>
  <c r="D2521" i="16"/>
  <c r="D57" i="17" s="1"/>
  <c r="E2521" i="16"/>
  <c r="E57" i="17" s="1"/>
  <c r="F2521" i="16"/>
  <c r="F57" i="17" s="1"/>
  <c r="G2521" i="16"/>
  <c r="I2521" i="16" s="1"/>
  <c r="I57" i="17" s="1"/>
  <c r="H2521" i="16"/>
  <c r="H57" i="17" s="1"/>
  <c r="J2521" i="16"/>
  <c r="J57" i="17" s="1"/>
  <c r="K2521" i="16"/>
  <c r="K57" i="17" s="1"/>
  <c r="L2521" i="16"/>
  <c r="L57" i="17" s="1"/>
  <c r="M2521" i="16"/>
  <c r="M57" i="17" s="1"/>
  <c r="N2521" i="16"/>
  <c r="O2521" i="16"/>
  <c r="O57" i="17" s="1"/>
  <c r="A2522" i="16"/>
  <c r="A58" i="17" s="1"/>
  <c r="B2522" i="16"/>
  <c r="B58" i="17" s="1"/>
  <c r="C2522" i="16"/>
  <c r="C58" i="17" s="1"/>
  <c r="D2522" i="16"/>
  <c r="D58" i="17" s="1"/>
  <c r="E2522" i="16"/>
  <c r="E58" i="17" s="1"/>
  <c r="F2522" i="16"/>
  <c r="F58" i="17" s="1"/>
  <c r="G2522" i="16"/>
  <c r="I2522" i="16" s="1"/>
  <c r="I58" i="17" s="1"/>
  <c r="H2522" i="16"/>
  <c r="H58" i="17" s="1"/>
  <c r="J2522" i="16"/>
  <c r="J58" i="17" s="1"/>
  <c r="K2522" i="16"/>
  <c r="K58" i="17" s="1"/>
  <c r="L2522" i="16"/>
  <c r="L58" i="17" s="1"/>
  <c r="M2522" i="16"/>
  <c r="M58" i="17" s="1"/>
  <c r="N2522" i="16"/>
  <c r="O2522" i="16"/>
  <c r="O58" i="17" s="1"/>
  <c r="A2523" i="16"/>
  <c r="A59" i="17" s="1"/>
  <c r="B2523" i="16"/>
  <c r="B59" i="17" s="1"/>
  <c r="C2523" i="16"/>
  <c r="C59" i="17" s="1"/>
  <c r="D2523" i="16"/>
  <c r="D59" i="17" s="1"/>
  <c r="E2523" i="16"/>
  <c r="E59" i="17" s="1"/>
  <c r="F2523" i="16"/>
  <c r="F59" i="17" s="1"/>
  <c r="G2523" i="16"/>
  <c r="I2523" i="16" s="1"/>
  <c r="I59" i="17" s="1"/>
  <c r="H2523" i="16"/>
  <c r="H59" i="17" s="1"/>
  <c r="J2523" i="16"/>
  <c r="J59" i="17" s="1"/>
  <c r="K2523" i="16"/>
  <c r="K59" i="17" s="1"/>
  <c r="L2523" i="16"/>
  <c r="L59" i="17" s="1"/>
  <c r="M2523" i="16"/>
  <c r="M59" i="17" s="1"/>
  <c r="N2523" i="16"/>
  <c r="O2523" i="16"/>
  <c r="O59" i="17" s="1"/>
  <c r="C2472" i="16"/>
  <c r="D2472" i="16"/>
  <c r="E2472" i="16"/>
  <c r="F2472" i="16"/>
  <c r="G2472" i="16"/>
  <c r="H2472" i="16"/>
  <c r="J2472" i="16"/>
  <c r="L2472" i="16"/>
  <c r="M2472" i="16"/>
  <c r="N2472" i="16"/>
  <c r="O2472" i="16"/>
  <c r="C69" i="21"/>
  <c r="D69" i="21"/>
  <c r="E69" i="21"/>
  <c r="F69" i="21"/>
  <c r="G69" i="21"/>
  <c r="H69" i="21"/>
  <c r="B69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R43" i="17" l="1"/>
  <c r="T40" i="17"/>
  <c r="R39" i="17"/>
  <c r="T36" i="17"/>
  <c r="R35" i="17"/>
  <c r="T32" i="17"/>
  <c r="R31" i="17"/>
  <c r="T28" i="17"/>
  <c r="I69" i="21"/>
  <c r="S44" i="17"/>
  <c r="W42" i="17"/>
  <c r="U41" i="17"/>
  <c r="S40" i="17"/>
  <c r="W38" i="17"/>
  <c r="U37" i="17"/>
  <c r="S36" i="17"/>
  <c r="W34" i="17"/>
  <c r="U33" i="17"/>
  <c r="S32" i="17"/>
  <c r="W30" i="17"/>
  <c r="U29" i="17"/>
  <c r="S28" i="17"/>
  <c r="W26" i="17"/>
  <c r="U25" i="17"/>
  <c r="S24" i="17"/>
  <c r="W22" i="17"/>
  <c r="U21" i="17"/>
  <c r="S20" i="17"/>
  <c r="W18" i="17"/>
  <c r="U17" i="17"/>
  <c r="S16" i="17"/>
  <c r="W14" i="17"/>
  <c r="U13" i="17"/>
  <c r="S12" i="17"/>
  <c r="W10" i="17"/>
  <c r="P2530" i="16"/>
  <c r="P66" i="17" s="1"/>
  <c r="T25" i="17"/>
  <c r="R24" i="17"/>
  <c r="T21" i="17"/>
  <c r="R20" i="17"/>
  <c r="T17" i="17"/>
  <c r="R16" i="17"/>
  <c r="T13" i="17"/>
  <c r="R12" i="17"/>
  <c r="X9" i="17"/>
  <c r="T33" i="17"/>
  <c r="W9" i="17"/>
  <c r="W43" i="17"/>
  <c r="U42" i="17"/>
  <c r="S41" i="17"/>
  <c r="W39" i="17"/>
  <c r="U38" i="17"/>
  <c r="S37" i="17"/>
  <c r="W35" i="17"/>
  <c r="U34" i="17"/>
  <c r="S33" i="17"/>
  <c r="W31" i="17"/>
  <c r="U30" i="17"/>
  <c r="S29" i="17"/>
  <c r="W27" i="17"/>
  <c r="U26" i="17"/>
  <c r="S25" i="17"/>
  <c r="W23" i="17"/>
  <c r="U22" i="17"/>
  <c r="S21" i="17"/>
  <c r="W19" i="17"/>
  <c r="U18" i="17"/>
  <c r="S17" i="17"/>
  <c r="W15" i="17"/>
  <c r="U14" i="17"/>
  <c r="S13" i="17"/>
  <c r="W11" i="17"/>
  <c r="U10" i="17"/>
  <c r="R9" i="17"/>
  <c r="V9" i="17"/>
  <c r="T41" i="17"/>
  <c r="R36" i="17"/>
  <c r="T42" i="17"/>
  <c r="R41" i="17"/>
  <c r="T38" i="17"/>
  <c r="R37" i="17"/>
  <c r="T34" i="17"/>
  <c r="R33" i="17"/>
  <c r="T30" i="17"/>
  <c r="R29" i="17"/>
  <c r="T26" i="17"/>
  <c r="R25" i="17"/>
  <c r="T22" i="17"/>
  <c r="R21" i="17"/>
  <c r="T18" i="17"/>
  <c r="R17" i="17"/>
  <c r="T14" i="17"/>
  <c r="R13" i="17"/>
  <c r="T10" i="17"/>
  <c r="S9" i="17"/>
  <c r="T9" i="17"/>
  <c r="R44" i="17"/>
  <c r="R32" i="17"/>
  <c r="R28" i="17"/>
  <c r="U9" i="17"/>
  <c r="R40" i="17"/>
  <c r="T37" i="17"/>
  <c r="T29" i="17"/>
  <c r="S57" i="17"/>
  <c r="P2522" i="16"/>
  <c r="P58" i="17" s="1"/>
  <c r="X58" i="17" s="1"/>
  <c r="N58" i="17"/>
  <c r="T57" i="17"/>
  <c r="R56" i="17"/>
  <c r="P2518" i="16"/>
  <c r="P54" i="17" s="1"/>
  <c r="X54" i="17" s="1"/>
  <c r="N54" i="17"/>
  <c r="T53" i="17"/>
  <c r="R52" i="17"/>
  <c r="P2514" i="16"/>
  <c r="P50" i="17" s="1"/>
  <c r="X50" i="17" s="1"/>
  <c r="N50" i="17"/>
  <c r="T49" i="17"/>
  <c r="R48" i="17"/>
  <c r="P2510" i="16"/>
  <c r="P46" i="17" s="1"/>
  <c r="X46" i="17" s="1"/>
  <c r="N46" i="17"/>
  <c r="T45" i="17"/>
  <c r="I2507" i="16"/>
  <c r="I43" i="17" s="1"/>
  <c r="G43" i="17"/>
  <c r="P2506" i="16"/>
  <c r="P42" i="17" s="1"/>
  <c r="N42" i="17"/>
  <c r="P2502" i="16"/>
  <c r="P38" i="17" s="1"/>
  <c r="N38" i="17"/>
  <c r="I2499" i="16"/>
  <c r="I35" i="17" s="1"/>
  <c r="G35" i="17"/>
  <c r="P2498" i="16"/>
  <c r="P34" i="17" s="1"/>
  <c r="N34" i="17"/>
  <c r="P2494" i="16"/>
  <c r="P30" i="17" s="1"/>
  <c r="N30" i="17"/>
  <c r="I2491" i="16"/>
  <c r="I27" i="17" s="1"/>
  <c r="G27" i="17"/>
  <c r="P2486" i="16"/>
  <c r="P22" i="17" s="1"/>
  <c r="N22" i="17"/>
  <c r="V22" i="17" s="1"/>
  <c r="I2483" i="16"/>
  <c r="I19" i="17" s="1"/>
  <c r="G19" i="17"/>
  <c r="P2478" i="16"/>
  <c r="P14" i="17" s="1"/>
  <c r="N14" i="17"/>
  <c r="V14" i="17" s="1"/>
  <c r="I2475" i="16"/>
  <c r="I11" i="17" s="1"/>
  <c r="G11" i="17"/>
  <c r="P2474" i="16"/>
  <c r="P10" i="17" s="1"/>
  <c r="N10" i="17"/>
  <c r="T64" i="17"/>
  <c r="R63" i="17"/>
  <c r="P2525" i="16"/>
  <c r="P61" i="17" s="1"/>
  <c r="X61" i="17" s="1"/>
  <c r="N61" i="17"/>
  <c r="T60" i="17"/>
  <c r="R66" i="17"/>
  <c r="I2527" i="16"/>
  <c r="I63" i="17" s="1"/>
  <c r="I2479" i="16"/>
  <c r="I15" i="17" s="1"/>
  <c r="P2490" i="16"/>
  <c r="P26" i="17" s="1"/>
  <c r="G66" i="17"/>
  <c r="V66" i="17" s="1"/>
  <c r="G65" i="17"/>
  <c r="G64" i="17"/>
  <c r="V64" i="17" s="1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V48" i="17" s="1"/>
  <c r="G47" i="17"/>
  <c r="G46" i="17"/>
  <c r="G45" i="17"/>
  <c r="G44" i="17"/>
  <c r="W59" i="17"/>
  <c r="W55" i="17"/>
  <c r="S53" i="17"/>
  <c r="W51" i="17"/>
  <c r="U50" i="17"/>
  <c r="S49" i="17"/>
  <c r="W47" i="17"/>
  <c r="U46" i="17"/>
  <c r="S45" i="17"/>
  <c r="S64" i="17"/>
  <c r="W62" i="17"/>
  <c r="U61" i="17"/>
  <c r="S60" i="17"/>
  <c r="W65" i="17"/>
  <c r="I2478" i="16"/>
  <c r="I14" i="17" s="1"/>
  <c r="P2488" i="16"/>
  <c r="P24" i="17" s="1"/>
  <c r="U54" i="17"/>
  <c r="P2523" i="16"/>
  <c r="P59" i="17" s="1"/>
  <c r="X59" i="17" s="1"/>
  <c r="N59" i="17"/>
  <c r="V59" i="17" s="1"/>
  <c r="T58" i="17"/>
  <c r="R57" i="17"/>
  <c r="P2519" i="16"/>
  <c r="P55" i="17" s="1"/>
  <c r="X55" i="17" s="1"/>
  <c r="N55" i="17"/>
  <c r="T54" i="17"/>
  <c r="R53" i="17"/>
  <c r="P2515" i="16"/>
  <c r="P51" i="17" s="1"/>
  <c r="X51" i="17" s="1"/>
  <c r="N51" i="17"/>
  <c r="V51" i="17" s="1"/>
  <c r="T50" i="17"/>
  <c r="R49" i="17"/>
  <c r="P2511" i="16"/>
  <c r="P47" i="17" s="1"/>
  <c r="X47" i="17" s="1"/>
  <c r="N47" i="17"/>
  <c r="T46" i="17"/>
  <c r="R45" i="17"/>
  <c r="P2507" i="16"/>
  <c r="P43" i="17" s="1"/>
  <c r="X43" i="17" s="1"/>
  <c r="N43" i="17"/>
  <c r="V43" i="17" s="1"/>
  <c r="I2504" i="16"/>
  <c r="I40" i="17" s="1"/>
  <c r="G40" i="17"/>
  <c r="P2503" i="16"/>
  <c r="P39" i="17" s="1"/>
  <c r="N39" i="17"/>
  <c r="V39" i="17" s="1"/>
  <c r="I2500" i="16"/>
  <c r="I36" i="17" s="1"/>
  <c r="G36" i="17"/>
  <c r="P2499" i="16"/>
  <c r="P35" i="17" s="1"/>
  <c r="N35" i="17"/>
  <c r="V35" i="17" s="1"/>
  <c r="I2496" i="16"/>
  <c r="I32" i="17" s="1"/>
  <c r="G32" i="17"/>
  <c r="V32" i="17" s="1"/>
  <c r="P2495" i="16"/>
  <c r="P31" i="17" s="1"/>
  <c r="N31" i="17"/>
  <c r="V31" i="17" s="1"/>
  <c r="I2492" i="16"/>
  <c r="I28" i="17" s="1"/>
  <c r="G28" i="17"/>
  <c r="P2491" i="16"/>
  <c r="P27" i="17" s="1"/>
  <c r="N27" i="17"/>
  <c r="I2488" i="16"/>
  <c r="I24" i="17" s="1"/>
  <c r="G24" i="17"/>
  <c r="V24" i="17" s="1"/>
  <c r="P2487" i="16"/>
  <c r="P23" i="17" s="1"/>
  <c r="N23" i="17"/>
  <c r="V23" i="17" s="1"/>
  <c r="I2484" i="16"/>
  <c r="I20" i="17" s="1"/>
  <c r="G20" i="17"/>
  <c r="P2483" i="16"/>
  <c r="P19" i="17" s="1"/>
  <c r="X19" i="17" s="1"/>
  <c r="N19" i="17"/>
  <c r="V19" i="17" s="1"/>
  <c r="I2480" i="16"/>
  <c r="I16" i="17" s="1"/>
  <c r="G16" i="17"/>
  <c r="V16" i="17" s="1"/>
  <c r="P2479" i="16"/>
  <c r="P15" i="17" s="1"/>
  <c r="N15" i="17"/>
  <c r="V15" i="17" s="1"/>
  <c r="I2476" i="16"/>
  <c r="I12" i="17" s="1"/>
  <c r="G12" i="17"/>
  <c r="P2475" i="16"/>
  <c r="P11" i="17" s="1"/>
  <c r="N11" i="17"/>
  <c r="R64" i="17"/>
  <c r="P2526" i="16"/>
  <c r="P62" i="17" s="1"/>
  <c r="X62" i="17" s="1"/>
  <c r="N62" i="17"/>
  <c r="V62" i="17" s="1"/>
  <c r="T61" i="17"/>
  <c r="R60" i="17"/>
  <c r="P2529" i="16"/>
  <c r="P65" i="17" s="1"/>
  <c r="X65" i="17" s="1"/>
  <c r="N65" i="17"/>
  <c r="X66" i="17"/>
  <c r="P2482" i="16"/>
  <c r="P18" i="17" s="1"/>
  <c r="W56" i="17"/>
  <c r="S54" i="17"/>
  <c r="W52" i="17"/>
  <c r="U51" i="17"/>
  <c r="S50" i="17"/>
  <c r="W48" i="17"/>
  <c r="U47" i="17"/>
  <c r="S46" i="17"/>
  <c r="W44" i="17"/>
  <c r="U43" i="17"/>
  <c r="S42" i="17"/>
  <c r="W40" i="17"/>
  <c r="U39" i="17"/>
  <c r="S38" i="17"/>
  <c r="W36" i="17"/>
  <c r="U35" i="17"/>
  <c r="S34" i="17"/>
  <c r="W32" i="17"/>
  <c r="U31" i="17"/>
  <c r="S30" i="17"/>
  <c r="W28" i="17"/>
  <c r="U27" i="17"/>
  <c r="S26" i="17"/>
  <c r="W24" i="17"/>
  <c r="U23" i="17"/>
  <c r="S22" i="17"/>
  <c r="W20" i="17"/>
  <c r="U19" i="17"/>
  <c r="S18" i="17"/>
  <c r="W16" i="17"/>
  <c r="U15" i="17"/>
  <c r="S14" i="17"/>
  <c r="W12" i="17"/>
  <c r="U11" i="17"/>
  <c r="S10" i="17"/>
  <c r="W63" i="17"/>
  <c r="U62" i="17"/>
  <c r="S61" i="17"/>
  <c r="W66" i="17"/>
  <c r="U65" i="17"/>
  <c r="P2528" i="16"/>
  <c r="P64" i="17" s="1"/>
  <c r="X64" i="17" s="1"/>
  <c r="P2480" i="16"/>
  <c r="P16" i="17" s="1"/>
  <c r="U58" i="17"/>
  <c r="U59" i="17"/>
  <c r="U55" i="17"/>
  <c r="T59" i="17"/>
  <c r="R58" i="17"/>
  <c r="V56" i="17"/>
  <c r="T55" i="17"/>
  <c r="R54" i="17"/>
  <c r="P2516" i="16"/>
  <c r="P52" i="17" s="1"/>
  <c r="X52" i="17" s="1"/>
  <c r="N52" i="17"/>
  <c r="V52" i="17" s="1"/>
  <c r="T51" i="17"/>
  <c r="R50" i="17"/>
  <c r="T47" i="17"/>
  <c r="R46" i="17"/>
  <c r="P2508" i="16"/>
  <c r="P44" i="17" s="1"/>
  <c r="X44" i="17" s="1"/>
  <c r="N44" i="17"/>
  <c r="T43" i="17"/>
  <c r="R42" i="17"/>
  <c r="I2505" i="16"/>
  <c r="I41" i="17" s="1"/>
  <c r="G41" i="17"/>
  <c r="V40" i="17"/>
  <c r="T39" i="17"/>
  <c r="R38" i="17"/>
  <c r="I2501" i="16"/>
  <c r="I37" i="17" s="1"/>
  <c r="G37" i="17"/>
  <c r="P2500" i="16"/>
  <c r="P36" i="17" s="1"/>
  <c r="X36" i="17" s="1"/>
  <c r="N36" i="17"/>
  <c r="V36" i="17" s="1"/>
  <c r="T35" i="17"/>
  <c r="R34" i="17"/>
  <c r="I2497" i="16"/>
  <c r="I33" i="17" s="1"/>
  <c r="G33" i="17"/>
  <c r="T31" i="17"/>
  <c r="R30" i="17"/>
  <c r="I2493" i="16"/>
  <c r="I29" i="17" s="1"/>
  <c r="G29" i="17"/>
  <c r="P2492" i="16"/>
  <c r="P28" i="17" s="1"/>
  <c r="N28" i="17"/>
  <c r="V28" i="17" s="1"/>
  <c r="T27" i="17"/>
  <c r="R26" i="17"/>
  <c r="I2489" i="16"/>
  <c r="I25" i="17" s="1"/>
  <c r="G25" i="17"/>
  <c r="T23" i="17"/>
  <c r="R22" i="17"/>
  <c r="I2485" i="16"/>
  <c r="I21" i="17" s="1"/>
  <c r="G21" i="17"/>
  <c r="P2484" i="16"/>
  <c r="P20" i="17" s="1"/>
  <c r="N20" i="17"/>
  <c r="T19" i="17"/>
  <c r="R18" i="17"/>
  <c r="I2481" i="16"/>
  <c r="I17" i="17" s="1"/>
  <c r="G17" i="17"/>
  <c r="T15" i="17"/>
  <c r="R14" i="17"/>
  <c r="I2477" i="16"/>
  <c r="I13" i="17" s="1"/>
  <c r="G13" i="17"/>
  <c r="P2476" i="16"/>
  <c r="P12" i="17" s="1"/>
  <c r="N12" i="17"/>
  <c r="T11" i="17"/>
  <c r="R10" i="17"/>
  <c r="P2527" i="16"/>
  <c r="P63" i="17" s="1"/>
  <c r="N63" i="17"/>
  <c r="V63" i="17" s="1"/>
  <c r="T62" i="17"/>
  <c r="R61" i="17"/>
  <c r="T65" i="17"/>
  <c r="I2503" i="16"/>
  <c r="I39" i="17" s="1"/>
  <c r="P2520" i="16"/>
  <c r="P56" i="17" s="1"/>
  <c r="X56" i="17" s="1"/>
  <c r="S59" i="17"/>
  <c r="W57" i="17"/>
  <c r="U56" i="17"/>
  <c r="S55" i="17"/>
  <c r="W53" i="17"/>
  <c r="U52" i="17"/>
  <c r="S51" i="17"/>
  <c r="W49" i="17"/>
  <c r="U48" i="17"/>
  <c r="S47" i="17"/>
  <c r="W45" i="17"/>
  <c r="U44" i="17"/>
  <c r="S43" i="17"/>
  <c r="W41" i="17"/>
  <c r="U40" i="17"/>
  <c r="S39" i="17"/>
  <c r="W37" i="17"/>
  <c r="U36" i="17"/>
  <c r="S35" i="17"/>
  <c r="W33" i="17"/>
  <c r="U32" i="17"/>
  <c r="S31" i="17"/>
  <c r="W29" i="17"/>
  <c r="U28" i="17"/>
  <c r="S27" i="17"/>
  <c r="W25" i="17"/>
  <c r="U24" i="17"/>
  <c r="S23" i="17"/>
  <c r="W21" i="17"/>
  <c r="U20" i="17"/>
  <c r="S19" i="17"/>
  <c r="W17" i="17"/>
  <c r="U16" i="17"/>
  <c r="S15" i="17"/>
  <c r="W13" i="17"/>
  <c r="U12" i="17"/>
  <c r="S11" i="17"/>
  <c r="W64" i="17"/>
  <c r="U63" i="17"/>
  <c r="S62" i="17"/>
  <c r="W60" i="17"/>
  <c r="U66" i="17"/>
  <c r="S65" i="17"/>
  <c r="I2495" i="16"/>
  <c r="I31" i="17" s="1"/>
  <c r="P2512" i="16"/>
  <c r="P48" i="17" s="1"/>
  <c r="X48" i="17" s="1"/>
  <c r="S58" i="17"/>
  <c r="R59" i="17"/>
  <c r="P2521" i="16"/>
  <c r="P57" i="17" s="1"/>
  <c r="X57" i="17" s="1"/>
  <c r="N57" i="17"/>
  <c r="T56" i="17"/>
  <c r="R55" i="17"/>
  <c r="P2517" i="16"/>
  <c r="P53" i="17" s="1"/>
  <c r="X53" i="17" s="1"/>
  <c r="N53" i="17"/>
  <c r="T52" i="17"/>
  <c r="R51" i="17"/>
  <c r="P2513" i="16"/>
  <c r="P49" i="17" s="1"/>
  <c r="X49" i="17" s="1"/>
  <c r="N49" i="17"/>
  <c r="T48" i="17"/>
  <c r="R47" i="17"/>
  <c r="P2509" i="16"/>
  <c r="P45" i="17" s="1"/>
  <c r="X45" i="17" s="1"/>
  <c r="N45" i="17"/>
  <c r="T44" i="17"/>
  <c r="I2506" i="16"/>
  <c r="I42" i="17" s="1"/>
  <c r="G42" i="17"/>
  <c r="P2505" i="16"/>
  <c r="P41" i="17" s="1"/>
  <c r="N41" i="17"/>
  <c r="I2502" i="16"/>
  <c r="I38" i="17" s="1"/>
  <c r="G38" i="17"/>
  <c r="P2501" i="16"/>
  <c r="P37" i="17" s="1"/>
  <c r="N37" i="17"/>
  <c r="I2498" i="16"/>
  <c r="I34" i="17" s="1"/>
  <c r="G34" i="17"/>
  <c r="P2497" i="16"/>
  <c r="P33" i="17" s="1"/>
  <c r="N33" i="17"/>
  <c r="I2494" i="16"/>
  <c r="I30" i="17" s="1"/>
  <c r="G30" i="17"/>
  <c r="P2493" i="16"/>
  <c r="P29" i="17" s="1"/>
  <c r="N29" i="17"/>
  <c r="R27" i="17"/>
  <c r="I2490" i="16"/>
  <c r="I26" i="17" s="1"/>
  <c r="G26" i="17"/>
  <c r="V26" i="17" s="1"/>
  <c r="P2489" i="16"/>
  <c r="P25" i="17" s="1"/>
  <c r="X25" i="17" s="1"/>
  <c r="N25" i="17"/>
  <c r="V25" i="17" s="1"/>
  <c r="T24" i="17"/>
  <c r="R23" i="17"/>
  <c r="P2485" i="16"/>
  <c r="P21" i="17" s="1"/>
  <c r="N21" i="17"/>
  <c r="T20" i="17"/>
  <c r="R19" i="17"/>
  <c r="I2482" i="16"/>
  <c r="I18" i="17" s="1"/>
  <c r="G18" i="17"/>
  <c r="V18" i="17" s="1"/>
  <c r="P2481" i="16"/>
  <c r="P17" i="17" s="1"/>
  <c r="N17" i="17"/>
  <c r="T16" i="17"/>
  <c r="R15" i="17"/>
  <c r="P2477" i="16"/>
  <c r="P13" i="17" s="1"/>
  <c r="N13" i="17"/>
  <c r="T12" i="17"/>
  <c r="R11" i="17"/>
  <c r="I2474" i="16"/>
  <c r="I10" i="17" s="1"/>
  <c r="G10" i="17"/>
  <c r="T63" i="17"/>
  <c r="R62" i="17"/>
  <c r="P2524" i="16"/>
  <c r="P60" i="17" s="1"/>
  <c r="X60" i="17" s="1"/>
  <c r="N60" i="17"/>
  <c r="T66" i="17"/>
  <c r="R65" i="17"/>
  <c r="I2487" i="16"/>
  <c r="I23" i="17" s="1"/>
  <c r="P2504" i="16"/>
  <c r="P40" i="17" s="1"/>
  <c r="W58" i="17"/>
  <c r="U57" i="17"/>
  <c r="S56" i="17"/>
  <c r="W54" i="17"/>
  <c r="U53" i="17"/>
  <c r="S52" i="17"/>
  <c r="W50" i="17"/>
  <c r="U49" i="17"/>
  <c r="S48" i="17"/>
  <c r="W46" i="17"/>
  <c r="U45" i="17"/>
  <c r="U64" i="17"/>
  <c r="S63" i="17"/>
  <c r="W61" i="17"/>
  <c r="U60" i="17"/>
  <c r="S66" i="17"/>
  <c r="I2486" i="16"/>
  <c r="I22" i="17" s="1"/>
  <c r="P2496" i="16"/>
  <c r="P32" i="17" s="1"/>
  <c r="F68" i="17"/>
  <c r="O68" i="17"/>
  <c r="E68" i="17"/>
  <c r="D68" i="17"/>
  <c r="L68" i="17"/>
  <c r="C68" i="17"/>
  <c r="K68" i="17"/>
  <c r="M68" i="17"/>
  <c r="J68" i="17"/>
  <c r="H68" i="17"/>
  <c r="F10" i="16"/>
  <c r="F46" i="16" s="1"/>
  <c r="F11" i="16"/>
  <c r="F47" i="16" s="1"/>
  <c r="F20" i="16"/>
  <c r="F56" i="16" s="1"/>
  <c r="F21" i="16"/>
  <c r="F57" i="16" s="1"/>
  <c r="F22" i="16"/>
  <c r="F58" i="16" s="1"/>
  <c r="F23" i="16"/>
  <c r="F59" i="16" s="1"/>
  <c r="F24" i="16"/>
  <c r="F60" i="16" s="1"/>
  <c r="F25" i="16"/>
  <c r="F61" i="16" s="1"/>
  <c r="F26" i="16"/>
  <c r="F62" i="16" s="1"/>
  <c r="E26" i="16"/>
  <c r="E62" i="16" s="1"/>
  <c r="E25" i="16"/>
  <c r="E61" i="16" s="1"/>
  <c r="E24" i="16"/>
  <c r="E60" i="16" s="1"/>
  <c r="E23" i="16"/>
  <c r="E59" i="16" s="1"/>
  <c r="E22" i="16"/>
  <c r="E58" i="16" s="1"/>
  <c r="E21" i="16"/>
  <c r="E57" i="16" s="1"/>
  <c r="E20" i="16"/>
  <c r="E56" i="16" s="1"/>
  <c r="E11" i="16"/>
  <c r="E47" i="16" s="1"/>
  <c r="E10" i="16"/>
  <c r="E46" i="16" s="1"/>
  <c r="D6" i="16"/>
  <c r="D42" i="16" s="1"/>
  <c r="D7" i="16"/>
  <c r="D43" i="16" s="1"/>
  <c r="D8" i="16"/>
  <c r="D44" i="16" s="1"/>
  <c r="D9" i="16"/>
  <c r="D45" i="16" s="1"/>
  <c r="D10" i="16"/>
  <c r="D46" i="16" s="1"/>
  <c r="D11" i="16"/>
  <c r="D47" i="16" s="1"/>
  <c r="D12" i="16"/>
  <c r="D48" i="16" s="1"/>
  <c r="D13" i="16"/>
  <c r="D49" i="16" s="1"/>
  <c r="D14" i="16"/>
  <c r="D50" i="16" s="1"/>
  <c r="D15" i="16"/>
  <c r="D51" i="16" s="1"/>
  <c r="D16" i="16"/>
  <c r="D52" i="16" s="1"/>
  <c r="D17" i="16"/>
  <c r="D53" i="16" s="1"/>
  <c r="D18" i="16"/>
  <c r="D54" i="16" s="1"/>
  <c r="D19" i="16"/>
  <c r="D55" i="16" s="1"/>
  <c r="D20" i="16"/>
  <c r="D56" i="16" s="1"/>
  <c r="D21" i="16"/>
  <c r="D57" i="16" s="1"/>
  <c r="D22" i="16"/>
  <c r="D58" i="16" s="1"/>
  <c r="D23" i="16"/>
  <c r="D59" i="16" s="1"/>
  <c r="D24" i="16"/>
  <c r="D60" i="16" s="1"/>
  <c r="D25" i="16"/>
  <c r="D61" i="16" s="1"/>
  <c r="D26" i="16"/>
  <c r="D62" i="16" s="1"/>
  <c r="C6" i="16"/>
  <c r="C42" i="16" s="1"/>
  <c r="C7" i="16"/>
  <c r="C43" i="16" s="1"/>
  <c r="C8" i="16"/>
  <c r="C44" i="16" s="1"/>
  <c r="C9" i="16"/>
  <c r="C45" i="16" s="1"/>
  <c r="C10" i="16"/>
  <c r="C46" i="16" s="1"/>
  <c r="C11" i="16"/>
  <c r="C47" i="16" s="1"/>
  <c r="C12" i="16"/>
  <c r="C48" i="16" s="1"/>
  <c r="C13" i="16"/>
  <c r="C49" i="16" s="1"/>
  <c r="C14" i="16"/>
  <c r="C50" i="16" s="1"/>
  <c r="C15" i="16"/>
  <c r="C51" i="16" s="1"/>
  <c r="C16" i="16"/>
  <c r="C52" i="16" s="1"/>
  <c r="C17" i="16"/>
  <c r="C53" i="16" s="1"/>
  <c r="C18" i="16"/>
  <c r="C54" i="16" s="1"/>
  <c r="C19" i="16"/>
  <c r="C55" i="16" s="1"/>
  <c r="C20" i="16"/>
  <c r="C56" i="16" s="1"/>
  <c r="C21" i="16"/>
  <c r="C57" i="16" s="1"/>
  <c r="C22" i="16"/>
  <c r="C58" i="16" s="1"/>
  <c r="C23" i="16"/>
  <c r="C59" i="16" s="1"/>
  <c r="C24" i="16"/>
  <c r="C60" i="16" s="1"/>
  <c r="C25" i="16"/>
  <c r="C61" i="16" s="1"/>
  <c r="C26" i="16"/>
  <c r="C62" i="16" s="1"/>
  <c r="B6" i="16"/>
  <c r="B42" i="16" s="1"/>
  <c r="B7" i="16"/>
  <c r="B43" i="16" s="1"/>
  <c r="B8" i="16"/>
  <c r="B44" i="16" s="1"/>
  <c r="B9" i="16"/>
  <c r="B45" i="16" s="1"/>
  <c r="B10" i="16"/>
  <c r="B46" i="16" s="1"/>
  <c r="B11" i="16"/>
  <c r="B47" i="16" s="1"/>
  <c r="B12" i="16"/>
  <c r="B48" i="16" s="1"/>
  <c r="B13" i="16"/>
  <c r="B49" i="16" s="1"/>
  <c r="B14" i="16"/>
  <c r="B50" i="16" s="1"/>
  <c r="B15" i="16"/>
  <c r="B51" i="16" s="1"/>
  <c r="B16" i="16"/>
  <c r="B52" i="16" s="1"/>
  <c r="B17" i="16"/>
  <c r="B53" i="16" s="1"/>
  <c r="B18" i="16"/>
  <c r="B54" i="16" s="1"/>
  <c r="B19" i="16"/>
  <c r="B55" i="16" s="1"/>
  <c r="B20" i="16"/>
  <c r="B56" i="16" s="1"/>
  <c r="B21" i="16"/>
  <c r="B57" i="16" s="1"/>
  <c r="B22" i="16"/>
  <c r="B58" i="16" s="1"/>
  <c r="B23" i="16"/>
  <c r="B59" i="16" s="1"/>
  <c r="B24" i="16"/>
  <c r="B60" i="16" s="1"/>
  <c r="B25" i="16"/>
  <c r="B61" i="16" s="1"/>
  <c r="B26" i="16"/>
  <c r="B62" i="16" s="1"/>
  <c r="A7" i="16"/>
  <c r="A43" i="16" s="1"/>
  <c r="A8" i="16"/>
  <c r="A44" i="16" s="1"/>
  <c r="A9" i="16"/>
  <c r="A45" i="16" s="1"/>
  <c r="A10" i="16"/>
  <c r="A46" i="16" s="1"/>
  <c r="A11" i="16"/>
  <c r="A47" i="16" s="1"/>
  <c r="A12" i="16"/>
  <c r="A48" i="16" s="1"/>
  <c r="A13" i="16"/>
  <c r="A49" i="16" s="1"/>
  <c r="A14" i="16"/>
  <c r="A50" i="16" s="1"/>
  <c r="A15" i="16"/>
  <c r="A51" i="16" s="1"/>
  <c r="A16" i="16"/>
  <c r="A52" i="16" s="1"/>
  <c r="A17" i="16"/>
  <c r="A53" i="16" s="1"/>
  <c r="A18" i="16"/>
  <c r="A54" i="16" s="1"/>
  <c r="A19" i="16"/>
  <c r="A55" i="16" s="1"/>
  <c r="A20" i="16"/>
  <c r="A56" i="16" s="1"/>
  <c r="A21" i="16"/>
  <c r="A57" i="16" s="1"/>
  <c r="A22" i="16"/>
  <c r="A58" i="16" s="1"/>
  <c r="A23" i="16"/>
  <c r="A59" i="16" s="1"/>
  <c r="A24" i="16"/>
  <c r="A60" i="16" s="1"/>
  <c r="A25" i="16"/>
  <c r="A61" i="16" s="1"/>
  <c r="A26" i="16"/>
  <c r="A62" i="16" s="1"/>
  <c r="A6" i="16"/>
  <c r="A42" i="16" s="1"/>
  <c r="V13" i="17" l="1"/>
  <c r="V37" i="17"/>
  <c r="X63" i="17"/>
  <c r="V60" i="17"/>
  <c r="X13" i="17"/>
  <c r="X41" i="17"/>
  <c r="X28" i="17"/>
  <c r="V12" i="17"/>
  <c r="V29" i="17"/>
  <c r="X12" i="17"/>
  <c r="V57" i="17"/>
  <c r="X29" i="17"/>
  <c r="V44" i="17"/>
  <c r="X15" i="17"/>
  <c r="V20" i="17"/>
  <c r="V49" i="17"/>
  <c r="X20" i="17"/>
  <c r="X33" i="17"/>
  <c r="X32" i="17"/>
  <c r="X16" i="17"/>
  <c r="V65" i="17"/>
  <c r="X27" i="17"/>
  <c r="X40" i="17"/>
  <c r="X17" i="17"/>
  <c r="I68" i="17"/>
  <c r="V33" i="17"/>
  <c r="V41" i="17"/>
  <c r="V47" i="17"/>
  <c r="V55" i="17"/>
  <c r="G68" i="17"/>
  <c r="X31" i="17"/>
  <c r="V61" i="17"/>
  <c r="V11" i="17"/>
  <c r="V17" i="17"/>
  <c r="X37" i="17"/>
  <c r="V45" i="17"/>
  <c r="V53" i="17"/>
  <c r="X22" i="17"/>
  <c r="X23" i="17"/>
  <c r="X39" i="17"/>
  <c r="V46" i="17"/>
  <c r="V54" i="17"/>
  <c r="V38" i="17"/>
  <c r="V21" i="17"/>
  <c r="X18" i="17"/>
  <c r="X14" i="17"/>
  <c r="X38" i="17"/>
  <c r="N68" i="17"/>
  <c r="X21" i="17"/>
  <c r="V27" i="17"/>
  <c r="V30" i="17"/>
  <c r="V42" i="17"/>
  <c r="X11" i="17"/>
  <c r="X35" i="17"/>
  <c r="X26" i="17"/>
  <c r="X30" i="17"/>
  <c r="X42" i="17"/>
  <c r="V50" i="17"/>
  <c r="V58" i="17"/>
  <c r="P68" i="17"/>
  <c r="V10" i="17"/>
  <c r="V34" i="17"/>
  <c r="X24" i="17"/>
  <c r="X10" i="17"/>
  <c r="X34" i="17"/>
  <c r="B32" i="16" l="1"/>
  <c r="F32" i="16" s="1"/>
  <c r="F873" i="16" s="1"/>
  <c r="F1688" i="16"/>
  <c r="F1494" i="16"/>
  <c r="F1953" i="16"/>
  <c r="F2245" i="16"/>
  <c r="F2045" i="16"/>
  <c r="F1951" i="16"/>
  <c r="F1858" i="16"/>
  <c r="F1490" i="16"/>
  <c r="F273" i="16"/>
  <c r="F1159" i="16"/>
  <c r="F1088" i="16"/>
  <c r="F2242" i="16"/>
  <c r="F1484" i="16"/>
  <c r="F1158" i="16"/>
  <c r="F537" i="16"/>
  <c r="F1482" i="16"/>
  <c r="F1157" i="16"/>
  <c r="F536" i="16"/>
  <c r="F1480" i="16"/>
  <c r="F1156" i="16"/>
  <c r="F1945" i="16"/>
  <c r="F2238" i="16"/>
  <c r="F2064" i="16"/>
  <c r="F1851" i="16"/>
  <c r="F753" i="16"/>
  <c r="F2377" i="16"/>
  <c r="F2062" i="16"/>
  <c r="F81" i="16"/>
  <c r="F274" i="16"/>
  <c r="F754" i="16"/>
  <c r="F275" i="16"/>
  <c r="F539" i="16"/>
  <c r="F875" i="16"/>
  <c r="F83" i="16"/>
  <c r="F132" i="16"/>
  <c r="F540" i="16"/>
  <c r="F277" i="16"/>
  <c r="F541" i="16"/>
  <c r="F757" i="16"/>
  <c r="F1909" i="16"/>
  <c r="F2053" i="16"/>
  <c r="F278" i="16"/>
  <c r="F1046" i="16"/>
  <c r="F1118" i="16"/>
  <c r="F1502" i="16"/>
  <c r="F279" i="16"/>
  <c r="F543" i="16"/>
  <c r="F879" i="16"/>
  <c r="F1503" i="16"/>
  <c r="F1671" i="16"/>
  <c r="F1791" i="16"/>
  <c r="F760" i="16"/>
  <c r="F880" i="16"/>
  <c r="F137" i="16"/>
  <c r="F1049" i="16"/>
  <c r="F1289" i="16"/>
  <c r="F1505" i="16"/>
  <c r="F762" i="16"/>
  <c r="F882" i="16"/>
  <c r="F1050" i="16"/>
  <c r="F883" i="16"/>
  <c r="F1003" i="16"/>
  <c r="F1483" i="16"/>
  <c r="F668" i="16"/>
  <c r="F764" i="16"/>
  <c r="F1004" i="16"/>
  <c r="F885" i="16"/>
  <c r="F1005" i="16"/>
  <c r="F406" i="16"/>
  <c r="F982" i="16"/>
  <c r="F1006" i="16"/>
  <c r="F1222" i="16"/>
  <c r="F287" i="16"/>
  <c r="F407" i="16"/>
  <c r="F671" i="16"/>
  <c r="F1295" i="16"/>
  <c r="F1487" i="16"/>
  <c r="F1703" i="16"/>
  <c r="F888" i="16"/>
  <c r="F1200" i="16"/>
  <c r="F1368" i="16"/>
  <c r="F529" i="16"/>
  <c r="F673" i="16"/>
  <c r="F1201" i="16"/>
  <c r="F1729" i="16"/>
  <c r="F1849" i="16"/>
  <c r="F530" i="16"/>
  <c r="F291" i="16"/>
  <c r="F435" i="16"/>
  <c r="F627" i="16"/>
  <c r="F1299" i="16"/>
  <c r="F1371" i="16"/>
  <c r="F1491" i="16"/>
  <c r="F532" i="16"/>
  <c r="F628" i="16"/>
  <c r="F892" i="16"/>
  <c r="F461" i="16"/>
  <c r="F485" i="16"/>
  <c r="F629" i="16"/>
  <c r="F438" i="16"/>
  <c r="F462" i="16"/>
  <c r="F534" i="16"/>
  <c r="F630" i="16"/>
  <c r="F750" i="16"/>
  <c r="F78" i="16"/>
  <c r="F271" i="16"/>
  <c r="F463" i="16"/>
  <c r="F535" i="16"/>
  <c r="F751" i="16"/>
  <c r="F1087" i="16"/>
  <c r="F2376" i="16"/>
  <c r="F2327" i="16"/>
  <c r="F2183" i="16"/>
  <c r="F2060" i="16"/>
  <c r="F1710" i="16"/>
  <c r="F2375" i="16"/>
  <c r="F2374" i="16"/>
  <c r="F2326" i="16"/>
  <c r="F2182" i="16"/>
  <c r="F2059" i="16"/>
  <c r="F1661" i="16"/>
  <c r="F2325" i="16"/>
  <c r="F2181" i="16"/>
  <c r="F2058" i="16"/>
  <c r="F1514" i="16"/>
  <c r="F1132" i="16"/>
  <c r="F2396" i="16"/>
  <c r="F2324" i="16"/>
  <c r="F2180" i="16"/>
  <c r="F2056" i="16"/>
  <c r="F1509" i="16"/>
  <c r="F1301" i="16"/>
  <c r="F2323" i="16"/>
  <c r="F1792" i="16"/>
  <c r="F1508" i="16"/>
  <c r="F1300" i="16"/>
  <c r="F2179" i="16"/>
  <c r="F2052" i="16"/>
  <c r="F2154" i="16"/>
  <c r="F1506" i="16"/>
  <c r="F1298" i="16"/>
  <c r="F80" i="16"/>
  <c r="F2322" i="16"/>
  <c r="F2250" i="16"/>
  <c r="F2178" i="16"/>
  <c r="F2050" i="16"/>
  <c r="F2321" i="16"/>
  <c r="F2249" i="16"/>
  <c r="F2177" i="16"/>
  <c r="F2153" i="16"/>
  <c r="F2049" i="16"/>
  <c r="F1504" i="16"/>
  <c r="F1293" i="16"/>
  <c r="F79" i="16"/>
  <c r="F294" i="16" l="1"/>
  <c r="F437" i="16"/>
  <c r="F436" i="16"/>
  <c r="F1155" i="16"/>
  <c r="F195" i="16"/>
  <c r="F1513" i="16"/>
  <c r="F289" i="16"/>
  <c r="F672" i="16"/>
  <c r="F1223" i="16"/>
  <c r="F1822" i="16"/>
  <c r="F886" i="16"/>
  <c r="F669" i="16"/>
  <c r="F284" i="16"/>
  <c r="F763" i="16"/>
  <c r="F282" i="16"/>
  <c r="F1001" i="16"/>
  <c r="F280" i="16"/>
  <c r="F1479" i="16"/>
  <c r="F135" i="16"/>
  <c r="F878" i="16"/>
  <c r="F1765" i="16"/>
  <c r="F133" i="16"/>
  <c r="F2051" i="16"/>
  <c r="F82" i="16"/>
  <c r="F2061" i="16"/>
  <c r="F1850" i="16"/>
  <c r="F1372" i="16"/>
  <c r="F1768" i="16"/>
  <c r="F1855" i="16"/>
  <c r="F1730" i="16"/>
  <c r="F1485" i="16"/>
  <c r="F1950" i="16"/>
  <c r="F1493" i="16"/>
  <c r="F1495" i="16"/>
  <c r="F270" i="16"/>
  <c r="F293" i="16"/>
  <c r="F292" i="16"/>
  <c r="F1131" i="16"/>
  <c r="F890" i="16"/>
  <c r="F1489" i="16"/>
  <c r="F1728" i="16"/>
  <c r="F528" i="16"/>
  <c r="F1199" i="16"/>
  <c r="F1510" i="16"/>
  <c r="F670" i="16"/>
  <c r="F405" i="16"/>
  <c r="F212" i="16"/>
  <c r="F667" i="16"/>
  <c r="F138" i="16"/>
  <c r="F881" i="16"/>
  <c r="F184" i="16"/>
  <c r="F1239" i="16"/>
  <c r="F2054" i="16"/>
  <c r="F758" i="16"/>
  <c r="F1501" i="16"/>
  <c r="F1500" i="16"/>
  <c r="F1859" i="16"/>
  <c r="F1498" i="16"/>
  <c r="F2328" i="16"/>
  <c r="F1942" i="16"/>
  <c r="F1852" i="16"/>
  <c r="F1810" i="16"/>
  <c r="F1947" i="16"/>
  <c r="F1856" i="16"/>
  <c r="F1732" i="16"/>
  <c r="F1161" i="16"/>
  <c r="F1952" i="16"/>
  <c r="F2046" i="16"/>
  <c r="F77" i="16"/>
  <c r="F269" i="16"/>
  <c r="F196" i="16"/>
  <c r="F1083" i="16"/>
  <c r="F674" i="16"/>
  <c r="F1369" i="16"/>
  <c r="F1512" i="16"/>
  <c r="F288" i="16"/>
  <c r="F1007" i="16"/>
  <c r="F1486" i="16"/>
  <c r="F526" i="16"/>
  <c r="F285" i="16"/>
  <c r="F140" i="16"/>
  <c r="F283" i="16"/>
  <c r="F2057" i="16"/>
  <c r="F761" i="16"/>
  <c r="F136" i="16"/>
  <c r="F1047" i="16"/>
  <c r="F1766" i="16"/>
  <c r="F542" i="16"/>
  <c r="F1117" i="16"/>
  <c r="F876" i="16"/>
  <c r="F1811" i="16"/>
  <c r="F1402" i="16"/>
  <c r="F752" i="16"/>
  <c r="F2063" i="16"/>
  <c r="F1944" i="16"/>
  <c r="F1854" i="16"/>
  <c r="F2239" i="16"/>
  <c r="F1948" i="16"/>
  <c r="F1857" i="16"/>
  <c r="F1492" i="16"/>
  <c r="F2044" i="16"/>
  <c r="F2246" i="16"/>
  <c r="F749" i="16"/>
  <c r="F197" i="16"/>
  <c r="F1731" i="16"/>
  <c r="F891" i="16"/>
  <c r="F626" i="16"/>
  <c r="F1297" i="16"/>
  <c r="F1488" i="16"/>
  <c r="F1727" i="16"/>
  <c r="F887" i="16"/>
  <c r="F1294" i="16"/>
  <c r="F478" i="16"/>
  <c r="F141" i="16"/>
  <c r="F1507" i="16"/>
  <c r="F139" i="16"/>
  <c r="F1793" i="16"/>
  <c r="F281" i="16"/>
  <c r="F2055" i="16"/>
  <c r="F975" i="16"/>
  <c r="F1670" i="16"/>
  <c r="F422" i="16"/>
  <c r="F877" i="16"/>
  <c r="F756" i="16"/>
  <c r="F1499" i="16"/>
  <c r="F874" i="16"/>
  <c r="F1908" i="16"/>
  <c r="F1370" i="16"/>
  <c r="F1853" i="16"/>
  <c r="F1946" i="16"/>
  <c r="F2241" i="16"/>
  <c r="F2240" i="16"/>
  <c r="F1949" i="16"/>
  <c r="F1686" i="16"/>
  <c r="F2244" i="16"/>
  <c r="F533" i="16"/>
  <c r="F748" i="16"/>
  <c r="F1395" i="16"/>
  <c r="F531" i="16"/>
  <c r="F290" i="16"/>
  <c r="F889" i="16"/>
  <c r="F1296" i="16"/>
  <c r="F1511" i="16"/>
  <c r="F527" i="16"/>
  <c r="F1198" i="16"/>
  <c r="F286" i="16"/>
  <c r="F884" i="16"/>
  <c r="F1291" i="16"/>
  <c r="F1002" i="16"/>
  <c r="F1481" i="16"/>
  <c r="F1048" i="16"/>
  <c r="F1767" i="16"/>
  <c r="F759" i="16"/>
  <c r="F1238" i="16"/>
  <c r="F134" i="16"/>
  <c r="F709" i="16"/>
  <c r="F276" i="16"/>
  <c r="F755" i="16"/>
  <c r="F538" i="16"/>
  <c r="F2329" i="16"/>
  <c r="F1943" i="16"/>
  <c r="F1084" i="16"/>
  <c r="F1085" i="16"/>
  <c r="F1086" i="16"/>
  <c r="F272" i="16"/>
  <c r="F1160" i="16"/>
  <c r="F2243" i="16"/>
  <c r="G265" i="17"/>
  <c r="I265" i="17"/>
  <c r="J265" i="17"/>
  <c r="H265" i="17"/>
  <c r="F1255" i="16"/>
  <c r="F1292" i="16"/>
  <c r="F1496" i="16"/>
  <c r="F1497" i="16"/>
  <c r="F2047" i="16"/>
  <c r="F2048" i="16"/>
  <c r="F2247" i="16"/>
  <c r="F2248" i="16"/>
  <c r="F1240" i="16"/>
  <c r="F1290" i="16"/>
  <c r="F1687" i="16"/>
  <c r="F1288" i="16"/>
  <c r="D32" i="16"/>
  <c r="C32" i="16"/>
  <c r="G33" i="3" l="1"/>
  <c r="G34" i="3"/>
  <c r="G35" i="3"/>
  <c r="G36" i="3"/>
  <c r="G37" i="3"/>
  <c r="G32" i="3"/>
  <c r="F33" i="3"/>
  <c r="F34" i="3"/>
  <c r="F35" i="3"/>
  <c r="F36" i="3"/>
  <c r="F37" i="3"/>
  <c r="F32" i="3"/>
  <c r="E33" i="3"/>
  <c r="E34" i="3"/>
  <c r="E35" i="3"/>
  <c r="E36" i="3"/>
  <c r="E37" i="3"/>
  <c r="E32" i="3"/>
  <c r="D33" i="3"/>
  <c r="D34" i="3"/>
  <c r="D35" i="3"/>
  <c r="D36" i="3"/>
  <c r="D37" i="3"/>
  <c r="D32" i="3"/>
  <c r="G22" i="3"/>
  <c r="C33" i="3" s="1"/>
  <c r="G23" i="3"/>
  <c r="C34" i="3" s="1"/>
  <c r="G24" i="3"/>
  <c r="C35" i="3" s="1"/>
  <c r="G25" i="3"/>
  <c r="C36" i="3" s="1"/>
  <c r="G26" i="3"/>
  <c r="C37" i="3" s="1"/>
  <c r="G21" i="3"/>
  <c r="C32" i="3" s="1"/>
  <c r="F22" i="3"/>
  <c r="F23" i="3"/>
  <c r="F24" i="3"/>
  <c r="F25" i="3"/>
  <c r="F26" i="3"/>
  <c r="F21" i="3"/>
  <c r="T59" i="14"/>
  <c r="T60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78" i="14"/>
  <c r="T79" i="14"/>
  <c r="T80" i="14"/>
  <c r="T81" i="14"/>
  <c r="T58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V33" i="14" s="1"/>
  <c r="T10" i="14"/>
  <c r="O81" i="14"/>
  <c r="P81" i="14" s="1"/>
  <c r="O57" i="14"/>
  <c r="P57" i="14" s="1"/>
  <c r="O33" i="14"/>
  <c r="P33" i="14" s="1"/>
  <c r="O80" i="14"/>
  <c r="P80" i="14" s="1"/>
  <c r="O56" i="14"/>
  <c r="P56" i="14" s="1"/>
  <c r="O32" i="14"/>
  <c r="P32" i="14" s="1"/>
  <c r="O79" i="14"/>
  <c r="P79" i="14" s="1"/>
  <c r="O55" i="14"/>
  <c r="P55" i="14" s="1"/>
  <c r="O31" i="14"/>
  <c r="P31" i="14" s="1"/>
  <c r="O78" i="14"/>
  <c r="P78" i="14" s="1"/>
  <c r="O54" i="14"/>
  <c r="P54" i="14" s="1"/>
  <c r="O30" i="14"/>
  <c r="P30" i="14" s="1"/>
  <c r="O77" i="14"/>
  <c r="P77" i="14" s="1"/>
  <c r="O53" i="14"/>
  <c r="P53" i="14" s="1"/>
  <c r="O29" i="14"/>
  <c r="P29" i="14" s="1"/>
  <c r="O76" i="14"/>
  <c r="P76" i="14" s="1"/>
  <c r="O52" i="14"/>
  <c r="P52" i="14" s="1"/>
  <c r="O28" i="14"/>
  <c r="P28" i="14" s="1"/>
  <c r="O75" i="14"/>
  <c r="P75" i="14" s="1"/>
  <c r="O51" i="14"/>
  <c r="P51" i="14" s="1"/>
  <c r="O27" i="14"/>
  <c r="P27" i="14" s="1"/>
  <c r="O74" i="14"/>
  <c r="P74" i="14" s="1"/>
  <c r="O50" i="14"/>
  <c r="P50" i="14" s="1"/>
  <c r="O26" i="14"/>
  <c r="P26" i="14" s="1"/>
  <c r="O73" i="14"/>
  <c r="P73" i="14" s="1"/>
  <c r="O49" i="14"/>
  <c r="P49" i="14" s="1"/>
  <c r="O25" i="14"/>
  <c r="P25" i="14" s="1"/>
  <c r="O72" i="14"/>
  <c r="P72" i="14" s="1"/>
  <c r="O48" i="14"/>
  <c r="P48" i="14" s="1"/>
  <c r="O24" i="14"/>
  <c r="P24" i="14" s="1"/>
  <c r="O71" i="14"/>
  <c r="P71" i="14" s="1"/>
  <c r="O47" i="14"/>
  <c r="P47" i="14" s="1"/>
  <c r="O23" i="14"/>
  <c r="P23" i="14" s="1"/>
  <c r="O70" i="14"/>
  <c r="P70" i="14" s="1"/>
  <c r="O46" i="14"/>
  <c r="P46" i="14" s="1"/>
  <c r="O22" i="14"/>
  <c r="P22" i="14" s="1"/>
  <c r="O69" i="14"/>
  <c r="P69" i="14" s="1"/>
  <c r="O45" i="14"/>
  <c r="P45" i="14" s="1"/>
  <c r="O21" i="14"/>
  <c r="P21" i="14" s="1"/>
  <c r="O68" i="14"/>
  <c r="P68" i="14" s="1"/>
  <c r="O44" i="14"/>
  <c r="P44" i="14" s="1"/>
  <c r="O20" i="14"/>
  <c r="P20" i="14" s="1"/>
  <c r="O67" i="14"/>
  <c r="P67" i="14" s="1"/>
  <c r="O43" i="14"/>
  <c r="P43" i="14" s="1"/>
  <c r="O19" i="14"/>
  <c r="P19" i="14" s="1"/>
  <c r="O66" i="14"/>
  <c r="P66" i="14" s="1"/>
  <c r="O42" i="14"/>
  <c r="P42" i="14" s="1"/>
  <c r="O18" i="14"/>
  <c r="P18" i="14" s="1"/>
  <c r="O65" i="14"/>
  <c r="P65" i="14" s="1"/>
  <c r="O41" i="14"/>
  <c r="P41" i="14" s="1"/>
  <c r="O17" i="14"/>
  <c r="P17" i="14" s="1"/>
  <c r="O64" i="14"/>
  <c r="P64" i="14" s="1"/>
  <c r="O40" i="14"/>
  <c r="P40" i="14" s="1"/>
  <c r="O16" i="14"/>
  <c r="P16" i="14" s="1"/>
  <c r="O63" i="14"/>
  <c r="P63" i="14" s="1"/>
  <c r="O39" i="14"/>
  <c r="P39" i="14" s="1"/>
  <c r="O15" i="14"/>
  <c r="P15" i="14" s="1"/>
  <c r="O62" i="14"/>
  <c r="P62" i="14" s="1"/>
  <c r="O38" i="14"/>
  <c r="P38" i="14" s="1"/>
  <c r="O14" i="14"/>
  <c r="P14" i="14" s="1"/>
  <c r="O61" i="14"/>
  <c r="P61" i="14" s="1"/>
  <c r="O37" i="14"/>
  <c r="P37" i="14" s="1"/>
  <c r="O13" i="14"/>
  <c r="P13" i="14" s="1"/>
  <c r="O60" i="14"/>
  <c r="P60" i="14" s="1"/>
  <c r="O36" i="14"/>
  <c r="P36" i="14" s="1"/>
  <c r="O12" i="14"/>
  <c r="P12" i="14" s="1"/>
  <c r="O59" i="14"/>
  <c r="P59" i="14" s="1"/>
  <c r="O35" i="14"/>
  <c r="P35" i="14" s="1"/>
  <c r="O11" i="14"/>
  <c r="P11" i="14" s="1"/>
  <c r="O58" i="14"/>
  <c r="P58" i="14" s="1"/>
  <c r="O34" i="14"/>
  <c r="P34" i="14" s="1"/>
  <c r="O10" i="14"/>
  <c r="P10" i="14" s="1"/>
  <c r="V25" i="14" l="1"/>
  <c r="U48" i="14"/>
  <c r="U25" i="14"/>
  <c r="V31" i="14"/>
  <c r="V73" i="14"/>
  <c r="V53" i="14"/>
  <c r="U10" i="14"/>
  <c r="V32" i="14"/>
  <c r="V24" i="14"/>
  <c r="U81" i="14"/>
  <c r="U59" i="14"/>
  <c r="U47" i="14"/>
  <c r="U24" i="14"/>
  <c r="V72" i="14"/>
  <c r="V49" i="14"/>
  <c r="U80" i="14"/>
  <c r="U57" i="14"/>
  <c r="U35" i="14"/>
  <c r="U11" i="14"/>
  <c r="V71" i="14"/>
  <c r="V48" i="14"/>
  <c r="V30" i="14"/>
  <c r="U79" i="14"/>
  <c r="U56" i="14"/>
  <c r="U33" i="14"/>
  <c r="V81" i="14"/>
  <c r="V58" i="14"/>
  <c r="V47" i="14"/>
  <c r="V29" i="14"/>
  <c r="U78" i="14"/>
  <c r="U55" i="14"/>
  <c r="U32" i="14"/>
  <c r="V80" i="14"/>
  <c r="V57" i="14"/>
  <c r="U77" i="14"/>
  <c r="U54" i="14"/>
  <c r="U31" i="14"/>
  <c r="V79" i="14"/>
  <c r="V56" i="14"/>
  <c r="U71" i="14"/>
  <c r="U73" i="14"/>
  <c r="U53" i="14"/>
  <c r="U30" i="14"/>
  <c r="V78" i="14"/>
  <c r="V55" i="14"/>
  <c r="V10" i="14"/>
  <c r="U72" i="14"/>
  <c r="U49" i="14"/>
  <c r="U29" i="14"/>
  <c r="V77" i="14"/>
  <c r="V54" i="14"/>
  <c r="B37" i="3"/>
  <c r="B32" i="3"/>
  <c r="B36" i="3"/>
  <c r="B35" i="3"/>
  <c r="B34" i="3"/>
  <c r="B33" i="3"/>
  <c r="U58" i="14"/>
  <c r="U34" i="14"/>
  <c r="V28" i="14"/>
  <c r="V76" i="14"/>
  <c r="V52" i="14"/>
  <c r="V27" i="14"/>
  <c r="U76" i="14"/>
  <c r="U52" i="14"/>
  <c r="U28" i="14"/>
  <c r="V75" i="14"/>
  <c r="V51" i="14"/>
  <c r="V26" i="14"/>
  <c r="U75" i="14"/>
  <c r="U51" i="14"/>
  <c r="U27" i="14"/>
  <c r="V74" i="14"/>
  <c r="V50" i="14"/>
  <c r="U74" i="14"/>
  <c r="U50" i="14"/>
  <c r="U26" i="14"/>
  <c r="V23" i="14"/>
  <c r="V22" i="14"/>
  <c r="U23" i="14"/>
  <c r="V70" i="14"/>
  <c r="V46" i="14"/>
  <c r="V21" i="14"/>
  <c r="U70" i="14"/>
  <c r="U46" i="14"/>
  <c r="U22" i="14"/>
  <c r="V69" i="14"/>
  <c r="V45" i="14"/>
  <c r="V20" i="14"/>
  <c r="U69" i="14"/>
  <c r="U45" i="14"/>
  <c r="U21" i="14"/>
  <c r="V68" i="14"/>
  <c r="V44" i="14"/>
  <c r="V19" i="14"/>
  <c r="U68" i="14"/>
  <c r="U44" i="14"/>
  <c r="U20" i="14"/>
  <c r="V67" i="14"/>
  <c r="V43" i="14"/>
  <c r="V18" i="14"/>
  <c r="U67" i="14"/>
  <c r="U43" i="14"/>
  <c r="U19" i="14"/>
  <c r="V66" i="14"/>
  <c r="V42" i="14"/>
  <c r="V17" i="14"/>
  <c r="U66" i="14"/>
  <c r="U42" i="14"/>
  <c r="U18" i="14"/>
  <c r="V65" i="14"/>
  <c r="V41" i="14"/>
  <c r="V16" i="14"/>
  <c r="U65" i="14"/>
  <c r="U41" i="14"/>
  <c r="U17" i="14"/>
  <c r="V64" i="14"/>
  <c r="V40" i="14"/>
  <c r="V15" i="14"/>
  <c r="U64" i="14"/>
  <c r="U40" i="14"/>
  <c r="U16" i="14"/>
  <c r="V63" i="14"/>
  <c r="V39" i="14"/>
  <c r="V14" i="14"/>
  <c r="U63" i="14"/>
  <c r="U39" i="14"/>
  <c r="U15" i="14"/>
  <c r="V62" i="14"/>
  <c r="V38" i="14"/>
  <c r="V13" i="14"/>
  <c r="U62" i="14"/>
  <c r="U38" i="14"/>
  <c r="U14" i="14"/>
  <c r="V61" i="14"/>
  <c r="V37" i="14"/>
  <c r="V12" i="14"/>
  <c r="U61" i="14"/>
  <c r="U37" i="14"/>
  <c r="U13" i="14"/>
  <c r="V60" i="14"/>
  <c r="V36" i="14"/>
  <c r="V11" i="14"/>
  <c r="U60" i="14"/>
  <c r="U36" i="14"/>
  <c r="U12" i="14"/>
  <c r="V59" i="14"/>
  <c r="V35" i="14"/>
  <c r="V34" i="14"/>
  <c r="M69" i="4" l="1"/>
  <c r="J69" i="4"/>
  <c r="H36" i="3" s="1"/>
  <c r="I69" i="4"/>
  <c r="F69" i="4"/>
  <c r="K69" i="4"/>
  <c r="E69" i="4"/>
  <c r="B69" i="4"/>
  <c r="H32" i="3" s="1"/>
  <c r="D69" i="4"/>
  <c r="H69" i="4"/>
  <c r="H35" i="3" s="1"/>
  <c r="L69" i="4"/>
  <c r="C69" i="4"/>
  <c r="G69" i="4"/>
  <c r="H37" i="3" l="1"/>
  <c r="J35" i="3"/>
  <c r="E50" i="3" s="1"/>
  <c r="E14" i="16" s="1"/>
  <c r="I35" i="3"/>
  <c r="N35" i="3"/>
  <c r="L35" i="3"/>
  <c r="E51" i="3" s="1"/>
  <c r="E15" i="16" s="1"/>
  <c r="E51" i="16" s="1"/>
  <c r="H33" i="3"/>
  <c r="J32" i="3"/>
  <c r="E42" i="3" s="1"/>
  <c r="L32" i="3"/>
  <c r="E43" i="3" s="1"/>
  <c r="E7" i="16" s="1"/>
  <c r="E43" i="16" s="1"/>
  <c r="N32" i="3"/>
  <c r="I32" i="3"/>
  <c r="N37" i="3"/>
  <c r="I37" i="3"/>
  <c r="J37" i="3"/>
  <c r="E54" i="3" s="1"/>
  <c r="E18" i="16" s="1"/>
  <c r="L37" i="3"/>
  <c r="E55" i="3" s="1"/>
  <c r="E19" i="16" s="1"/>
  <c r="E55" i="16" s="1"/>
  <c r="J36" i="3"/>
  <c r="E52" i="3" s="1"/>
  <c r="E16" i="16" s="1"/>
  <c r="N36" i="3"/>
  <c r="I36" i="3"/>
  <c r="L36" i="3"/>
  <c r="E53" i="3" s="1"/>
  <c r="E17" i="16" s="1"/>
  <c r="E53" i="16" s="1"/>
  <c r="H34" i="3"/>
  <c r="E54" i="16" l="1"/>
  <c r="B36" i="16"/>
  <c r="E50" i="16"/>
  <c r="B34" i="16"/>
  <c r="E52" i="16"/>
  <c r="B35" i="16"/>
  <c r="E6" i="16"/>
  <c r="I33" i="3"/>
  <c r="L33" i="3"/>
  <c r="E45" i="3" s="1"/>
  <c r="E9" i="16" s="1"/>
  <c r="E45" i="16" s="1"/>
  <c r="J33" i="3"/>
  <c r="E44" i="3" s="1"/>
  <c r="E8" i="16" s="1"/>
  <c r="N33" i="3"/>
  <c r="O36" i="3"/>
  <c r="K36" i="3"/>
  <c r="F52" i="3" s="1"/>
  <c r="F16" i="16" s="1"/>
  <c r="F52" i="16" s="1"/>
  <c r="M36" i="3"/>
  <c r="F53" i="3" s="1"/>
  <c r="F17" i="16" s="1"/>
  <c r="F53" i="16" s="1"/>
  <c r="L34" i="3"/>
  <c r="E49" i="3" s="1"/>
  <c r="E13" i="16" s="1"/>
  <c r="E49" i="16" s="1"/>
  <c r="J34" i="3"/>
  <c r="E48" i="3" s="1"/>
  <c r="E12" i="16" s="1"/>
  <c r="N34" i="3"/>
  <c r="I34" i="3"/>
  <c r="O35" i="3"/>
  <c r="M35" i="3"/>
  <c r="F51" i="3" s="1"/>
  <c r="F15" i="16" s="1"/>
  <c r="F51" i="16" s="1"/>
  <c r="K35" i="3"/>
  <c r="F50" i="3" s="1"/>
  <c r="F14" i="16" s="1"/>
  <c r="F50" i="16" s="1"/>
  <c r="O37" i="3"/>
  <c r="K37" i="3"/>
  <c r="F54" i="3" s="1"/>
  <c r="F18" i="16" s="1"/>
  <c r="F54" i="16" s="1"/>
  <c r="M37" i="3"/>
  <c r="F55" i="3" s="1"/>
  <c r="F19" i="16" s="1"/>
  <c r="F55" i="16" s="1"/>
  <c r="O32" i="3"/>
  <c r="K32" i="3"/>
  <c r="F42" i="3" s="1"/>
  <c r="M32" i="3"/>
  <c r="F43" i="3" s="1"/>
  <c r="F7" i="16" s="1"/>
  <c r="F43" i="16" s="1"/>
  <c r="E48" i="16" l="1"/>
  <c r="B33" i="16"/>
  <c r="E44" i="16"/>
  <c r="B31" i="16"/>
  <c r="E42" i="16"/>
  <c r="E28" i="16"/>
  <c r="B30" i="16"/>
  <c r="F6" i="16"/>
  <c r="C36" i="16"/>
  <c r="E36" i="16" s="1"/>
  <c r="F36" i="16" s="1"/>
  <c r="C34" i="16"/>
  <c r="E34" i="16" s="1"/>
  <c r="F34" i="16" s="1"/>
  <c r="O33" i="3"/>
  <c r="M33" i="3"/>
  <c r="F45" i="3" s="1"/>
  <c r="F9" i="16" s="1"/>
  <c r="F45" i="16" s="1"/>
  <c r="K33" i="3"/>
  <c r="F44" i="3" s="1"/>
  <c r="F8" i="16" s="1"/>
  <c r="F44" i="16" s="1"/>
  <c r="O34" i="3"/>
  <c r="K34" i="3"/>
  <c r="F48" i="3" s="1"/>
  <c r="F12" i="16" s="1"/>
  <c r="F48" i="16" s="1"/>
  <c r="M34" i="3"/>
  <c r="F49" i="3" s="1"/>
  <c r="F13" i="16" s="1"/>
  <c r="F49" i="16" s="1"/>
  <c r="C35" i="16"/>
  <c r="E35" i="16" s="1"/>
  <c r="F35" i="16" s="1"/>
  <c r="E38" i="16" l="1"/>
  <c r="C30" i="16"/>
  <c r="E30" i="16" s="1"/>
  <c r="F30" i="16" s="1"/>
  <c r="F42" i="16"/>
  <c r="F28" i="16"/>
  <c r="F202" i="16"/>
  <c r="F155" i="16"/>
  <c r="F925" i="16"/>
  <c r="F160" i="16"/>
  <c r="F931" i="16"/>
  <c r="F1319" i="16"/>
  <c r="F1058" i="16"/>
  <c r="F917" i="16"/>
  <c r="F2086" i="16"/>
  <c r="F2091" i="16"/>
  <c r="F1586" i="16"/>
  <c r="F1740" i="16"/>
  <c r="F923" i="16"/>
  <c r="F326" i="16"/>
  <c r="F928" i="16"/>
  <c r="F332" i="16"/>
  <c r="F480" i="16"/>
  <c r="F1227" i="16"/>
  <c r="F2346" i="16"/>
  <c r="F1876" i="16"/>
  <c r="F1208" i="16"/>
  <c r="F2265" i="16"/>
  <c r="F1019" i="16"/>
  <c r="F446" i="16"/>
  <c r="F1096" i="16"/>
  <c r="F572" i="16"/>
  <c r="F576" i="16"/>
  <c r="F1323" i="16"/>
  <c r="F2343" i="16"/>
  <c r="F1968" i="16"/>
  <c r="F1317" i="16"/>
  <c r="F2385" i="16"/>
  <c r="F468" i="16"/>
  <c r="F1574" i="16"/>
  <c r="F977" i="16"/>
  <c r="F93" i="16"/>
  <c r="F1776" i="16"/>
  <c r="F413" i="16"/>
  <c r="F1562" i="16"/>
  <c r="F1877" i="16"/>
  <c r="F1322" i="16"/>
  <c r="F1100" i="16"/>
  <c r="F564" i="16"/>
  <c r="F1694" i="16"/>
  <c r="F1097" i="16"/>
  <c r="F214" i="16"/>
  <c r="F1824" i="16"/>
  <c r="F797" i="16"/>
  <c r="F1873" i="16"/>
  <c r="F1969" i="16"/>
  <c r="F1578" i="16"/>
  <c r="F1329" i="16"/>
  <c r="F1572" i="16"/>
  <c r="F687" i="16"/>
  <c r="F330" i="16"/>
  <c r="F1558" i="16"/>
  <c r="F1321" i="16"/>
  <c r="F1017" i="16"/>
  <c r="F1966" i="16"/>
  <c r="F2089" i="16"/>
  <c r="F2382" i="16"/>
  <c r="F2196" i="16"/>
  <c r="F154" i="16"/>
  <c r="F1692" i="16"/>
  <c r="F711" i="16"/>
  <c r="F570" i="16"/>
  <c r="F1582" i="16"/>
  <c r="F1561" i="16"/>
  <c r="F1554" i="16"/>
  <c r="F2157" i="16"/>
  <c r="F2342" i="16"/>
  <c r="F1325" i="16"/>
  <c r="F2268" i="16"/>
  <c r="F2266" i="16"/>
  <c r="F914" i="16"/>
  <c r="F1967" i="16"/>
  <c r="F1378" i="16"/>
  <c r="F2090" i="16"/>
  <c r="F685" i="16"/>
  <c r="F1326" i="16"/>
  <c r="F1815" i="16"/>
  <c r="F2269" i="16"/>
  <c r="F787" i="16"/>
  <c r="F1175" i="16"/>
  <c r="F2197" i="16"/>
  <c r="F1971" i="16"/>
  <c r="F2347" i="16"/>
  <c r="F791" i="16"/>
  <c r="F1743" i="16"/>
  <c r="F1018" i="16"/>
  <c r="F2344" i="16"/>
  <c r="F2341" i="16"/>
  <c r="F1560" i="16"/>
  <c r="F785" i="16"/>
  <c r="F324" i="16"/>
  <c r="F2193" i="16"/>
  <c r="F1135" i="16"/>
  <c r="F796" i="16"/>
  <c r="F333" i="16"/>
  <c r="F782" i="16"/>
  <c r="F2103" i="16"/>
  <c r="F1569" i="16"/>
  <c r="F2273" i="16"/>
  <c r="F94" i="16"/>
  <c r="F1095" i="16"/>
  <c r="F346" i="16"/>
  <c r="F1976" i="16"/>
  <c r="F344" i="16"/>
  <c r="F1705" i="16"/>
  <c r="F786" i="16"/>
  <c r="F325" i="16"/>
  <c r="F1576" i="16"/>
  <c r="F918" i="16"/>
  <c r="F792" i="16"/>
  <c r="F161" i="16"/>
  <c r="F1379" i="16"/>
  <c r="F2100" i="16"/>
  <c r="F1970" i="16"/>
  <c r="F1015" i="16"/>
  <c r="F1318" i="16"/>
  <c r="F639" i="16"/>
  <c r="F2272" i="16"/>
  <c r="F1972" i="16"/>
  <c r="F2106" i="16"/>
  <c r="F95" i="16"/>
  <c r="F688" i="16"/>
  <c r="F563" i="16"/>
  <c r="F2264" i="16"/>
  <c r="F2104" i="16"/>
  <c r="F795" i="16"/>
  <c r="F1579" i="16"/>
  <c r="F1693" i="16"/>
  <c r="F2267" i="16"/>
  <c r="F1568" i="16"/>
  <c r="F343" i="16"/>
  <c r="F790" i="16"/>
  <c r="F159" i="16"/>
  <c r="F1974" i="16"/>
  <c r="F2093" i="16"/>
  <c r="F337" i="16"/>
  <c r="F1169" i="16"/>
  <c r="F684" i="16"/>
  <c r="F321" i="16"/>
  <c r="F1207" i="16"/>
  <c r="F1122" i="16"/>
  <c r="F1559" i="16"/>
  <c r="F328" i="16"/>
  <c r="F203" i="16"/>
  <c r="F2271" i="16"/>
  <c r="F1663" i="16"/>
  <c r="F341" i="16"/>
  <c r="F789" i="16"/>
  <c r="F1382" i="16"/>
  <c r="F1172" i="16"/>
  <c r="F1912" i="16"/>
  <c r="F2275" i="16"/>
  <c r="F575" i="16"/>
  <c r="F1575" i="16"/>
  <c r="F922" i="16"/>
  <c r="F2191" i="16"/>
  <c r="F1565" i="16"/>
  <c r="F338" i="16"/>
  <c r="F1098" i="16"/>
  <c r="F469" i="16"/>
  <c r="F1773" i="16"/>
  <c r="F1060" i="16"/>
  <c r="F412" i="16"/>
  <c r="F92" i="16"/>
  <c r="F686" i="16"/>
  <c r="F1881" i="16"/>
  <c r="F1245" i="16"/>
  <c r="F984" i="16"/>
  <c r="F329" i="16"/>
  <c r="F1571" i="16"/>
  <c r="F2340" i="16"/>
  <c r="F1206" i="16"/>
  <c r="F1744" i="16"/>
  <c r="F1774" i="16"/>
  <c r="F783" i="16"/>
  <c r="F2097" i="16"/>
  <c r="F1566" i="16"/>
  <c r="F1059" i="16"/>
  <c r="F91" i="16"/>
  <c r="F158" i="16"/>
  <c r="F1170" i="16"/>
  <c r="F1878" i="16"/>
  <c r="F919" i="16"/>
  <c r="F1246" i="16"/>
  <c r="F567" i="16"/>
  <c r="F1580" i="16"/>
  <c r="F921" i="16"/>
  <c r="F793" i="16"/>
  <c r="F1577" i="16"/>
  <c r="F1020" i="16"/>
  <c r="F2192" i="16"/>
  <c r="F1397" i="16"/>
  <c r="F579" i="16"/>
  <c r="F1555" i="16"/>
  <c r="F1573" i="16"/>
  <c r="F1173" i="16"/>
  <c r="F1316" i="16"/>
  <c r="F1244" i="16"/>
  <c r="F1583" i="16"/>
  <c r="F424" i="16"/>
  <c r="F323" i="16"/>
  <c r="F2099" i="16"/>
  <c r="F2088" i="16"/>
  <c r="F342" i="16"/>
  <c r="F334" i="16"/>
  <c r="F1742" i="16"/>
  <c r="F2098" i="16"/>
  <c r="F1875" i="16"/>
  <c r="F794" i="16"/>
  <c r="F571" i="16"/>
  <c r="F637" i="16"/>
  <c r="F1328" i="16"/>
  <c r="F1567" i="16"/>
  <c r="F916" i="16"/>
  <c r="F573" i="16"/>
  <c r="F926" i="16"/>
  <c r="F2092" i="16"/>
  <c r="F1872" i="16"/>
  <c r="F1320" i="16"/>
  <c r="F689" i="16"/>
  <c r="F156" i="16"/>
  <c r="F2095" i="16"/>
  <c r="F1552" i="16"/>
  <c r="F97" i="16"/>
  <c r="F930" i="16"/>
  <c r="F445" i="16"/>
  <c r="F2101" i="16"/>
  <c r="F1257" i="16"/>
  <c r="F2105" i="16"/>
  <c r="F1798" i="16"/>
  <c r="F927" i="16"/>
  <c r="F322" i="16"/>
  <c r="F1226" i="16"/>
  <c r="F2087" i="16"/>
  <c r="F1563" i="16"/>
  <c r="F788" i="16"/>
  <c r="F566" i="16"/>
  <c r="F2094" i="16"/>
  <c r="F1874" i="16"/>
  <c r="F1057" i="16"/>
  <c r="F186" i="16"/>
  <c r="F1404" i="16"/>
  <c r="F2384" i="16"/>
  <c r="F152" i="16"/>
  <c r="F915" i="16"/>
  <c r="F1675" i="16"/>
  <c r="F1741" i="16"/>
  <c r="F2270" i="16"/>
  <c r="F1880" i="16"/>
  <c r="F1871" i="16"/>
  <c r="F1799" i="16"/>
  <c r="F640" i="16"/>
  <c r="F467" i="16"/>
  <c r="F1324" i="16"/>
  <c r="F345" i="16"/>
  <c r="F577" i="16"/>
  <c r="F1553" i="16"/>
  <c r="F924" i="16"/>
  <c r="F2195" i="16"/>
  <c r="F1136" i="16"/>
  <c r="F798" i="16"/>
  <c r="F574" i="16"/>
  <c r="F1814" i="16"/>
  <c r="F1977" i="16"/>
  <c r="F2158" i="16"/>
  <c r="F339" i="16"/>
  <c r="F1099" i="16"/>
  <c r="F1021" i="16"/>
  <c r="F1209" i="16"/>
  <c r="F920" i="16"/>
  <c r="F1584" i="16"/>
  <c r="F929" i="16"/>
  <c r="F444" i="16"/>
  <c r="F2383" i="16"/>
  <c r="F1797" i="16"/>
  <c r="F578" i="16"/>
  <c r="F331" i="16"/>
  <c r="F565" i="16"/>
  <c r="F1016" i="16"/>
  <c r="F1879" i="16"/>
  <c r="F2345" i="16"/>
  <c r="F335" i="16"/>
  <c r="F1551" i="16"/>
  <c r="F562" i="16"/>
  <c r="F1973" i="16"/>
  <c r="F1557" i="16"/>
  <c r="F1056" i="16"/>
  <c r="F569" i="16"/>
  <c r="F1739" i="16"/>
  <c r="F1327" i="16"/>
  <c r="F153" i="16"/>
  <c r="F340" i="16"/>
  <c r="F932" i="16"/>
  <c r="F638" i="16"/>
  <c r="F1581" i="16"/>
  <c r="F2194" i="16"/>
  <c r="F1585" i="16"/>
  <c r="F690" i="16"/>
  <c r="F157" i="16"/>
  <c r="F201" i="16"/>
  <c r="F1913" i="16"/>
  <c r="F1570" i="16"/>
  <c r="F1171" i="16"/>
  <c r="F2274" i="16"/>
  <c r="F1380" i="16"/>
  <c r="F1556" i="16"/>
  <c r="F1381" i="16"/>
  <c r="F336" i="16"/>
  <c r="F2339" i="16"/>
  <c r="F1775" i="16"/>
  <c r="F636" i="16"/>
  <c r="F784" i="16"/>
  <c r="F1712" i="16"/>
  <c r="F568" i="16"/>
  <c r="F1674" i="16"/>
  <c r="F2102" i="16"/>
  <c r="F683" i="16"/>
  <c r="F487" i="16"/>
  <c r="F443" i="16"/>
  <c r="F2276" i="16"/>
  <c r="F1975" i="16"/>
  <c r="F1174" i="16"/>
  <c r="F2096" i="16"/>
  <c r="F96" i="16"/>
  <c r="F411" i="16"/>
  <c r="F1564" i="16"/>
  <c r="F327" i="16"/>
  <c r="F2398" i="16"/>
  <c r="F1121" i="16"/>
  <c r="F913" i="16"/>
  <c r="C33" i="16"/>
  <c r="E33" i="16" s="1"/>
  <c r="F33" i="16" s="1"/>
  <c r="F850" i="16"/>
  <c r="F1427" i="16"/>
  <c r="F492" i="16"/>
  <c r="F1141" i="16"/>
  <c r="F494" i="16"/>
  <c r="F231" i="16"/>
  <c r="F1407" i="16"/>
  <c r="F616" i="16"/>
  <c r="F497" i="16"/>
  <c r="F1409" i="16"/>
  <c r="F618" i="16"/>
  <c r="F499" i="16"/>
  <c r="F1411" i="16"/>
  <c r="F620" i="16"/>
  <c r="F429" i="16"/>
  <c r="F430" i="16"/>
  <c r="F191" i="16"/>
  <c r="F1415" i="16"/>
  <c r="F1128" i="16"/>
  <c r="F457" i="16"/>
  <c r="F1681" i="16"/>
  <c r="F507" i="16"/>
  <c r="F220" i="16"/>
  <c r="F222" i="16"/>
  <c r="F991" i="16"/>
  <c r="F2369" i="16"/>
  <c r="F2021" i="16"/>
  <c r="F1038" i="16"/>
  <c r="F1708" i="16"/>
  <c r="F1360" i="16"/>
  <c r="F1413" i="16"/>
  <c r="F1806" i="16"/>
  <c r="F1264" i="16"/>
  <c r="F2002" i="16"/>
  <c r="F1218" i="16"/>
  <c r="F2010" i="16"/>
  <c r="F988" i="16"/>
  <c r="F2217" i="16"/>
  <c r="F1820" i="16"/>
  <c r="F2219" i="16"/>
  <c r="F2220" i="16"/>
  <c r="F2150" i="16"/>
  <c r="F989" i="16"/>
  <c r="F228" i="16"/>
  <c r="F720" i="16"/>
  <c r="F1833" i="16"/>
  <c r="F1785" i="16"/>
  <c r="F990" i="16"/>
  <c r="F851" i="16"/>
  <c r="F401" i="16"/>
  <c r="F500" i="16"/>
  <c r="F241" i="16"/>
  <c r="F2020" i="16"/>
  <c r="F1146" i="16"/>
  <c r="F1436" i="16"/>
  <c r="F1114" i="16"/>
  <c r="F1667" i="16"/>
  <c r="F852" i="16"/>
  <c r="F1261" i="16"/>
  <c r="F1142" i="16"/>
  <c r="F399" i="16"/>
  <c r="F1431" i="16"/>
  <c r="F1072" i="16"/>
  <c r="F617" i="16"/>
  <c r="F1433" i="16"/>
  <c r="F714" i="16"/>
  <c r="F619" i="16"/>
  <c r="F1435" i="16"/>
  <c r="F716" i="16"/>
  <c r="F501" i="16"/>
  <c r="F502" i="16"/>
  <c r="F239" i="16"/>
  <c r="F1439" i="16"/>
  <c r="F1272" i="16"/>
  <c r="F505" i="16"/>
  <c r="F218" i="16"/>
  <c r="F651" i="16"/>
  <c r="F652" i="16"/>
  <c r="F654" i="16"/>
  <c r="F1039" i="16"/>
  <c r="F2394" i="16"/>
  <c r="F2165" i="16"/>
  <c r="F1836" i="16"/>
  <c r="F2212" i="16"/>
  <c r="F1412" i="16"/>
  <c r="F1758" i="16"/>
  <c r="F2306" i="16"/>
  <c r="F1421" i="16"/>
  <c r="F1927" i="16"/>
  <c r="F1269" i="16"/>
  <c r="F2167" i="16"/>
  <c r="F1432" i="16"/>
  <c r="F2368" i="16"/>
  <c r="F1921" i="16"/>
  <c r="F1924" i="16"/>
  <c r="F2149" i="16"/>
  <c r="F2222" i="16"/>
  <c r="F2223" i="16"/>
  <c r="F1263" i="16"/>
  <c r="F1127" i="16"/>
  <c r="F727" i="16"/>
  <c r="F1420" i="16"/>
  <c r="F2018" i="16"/>
  <c r="F730" i="16"/>
  <c r="F1359" i="16"/>
  <c r="F1267" i="16"/>
  <c r="F840" i="16"/>
  <c r="F847" i="16"/>
  <c r="F1362" i="16"/>
  <c r="F2019" i="16"/>
  <c r="F1234" i="16"/>
  <c r="F1715" i="16"/>
  <c r="F1260" i="16"/>
  <c r="F1429" i="16"/>
  <c r="F1190" i="16"/>
  <c r="F495" i="16"/>
  <c r="F1719" i="16"/>
  <c r="F1144" i="16"/>
  <c r="F833" i="16"/>
  <c r="F2009" i="16"/>
  <c r="F834" i="16"/>
  <c r="F715" i="16"/>
  <c r="F67" i="16"/>
  <c r="F836" i="16"/>
  <c r="F717" i="16"/>
  <c r="F718" i="16"/>
  <c r="F455" i="16"/>
  <c r="F120" i="16"/>
  <c r="F1416" i="16"/>
  <c r="F721" i="16"/>
  <c r="F242" i="16"/>
  <c r="F723" i="16"/>
  <c r="F724" i="16"/>
  <c r="F726" i="16"/>
  <c r="F656" i="16"/>
  <c r="F2022" i="16"/>
  <c r="F2214" i="16"/>
  <c r="F2307" i="16"/>
  <c r="F1253" i="16"/>
  <c r="F1757" i="16"/>
  <c r="F1418" i="16"/>
  <c r="F2163" i="16"/>
  <c r="F1666" i="16"/>
  <c r="F224" i="16"/>
  <c r="F1424" i="16"/>
  <c r="F2215" i="16"/>
  <c r="F1682" i="16"/>
  <c r="F848" i="16"/>
  <c r="F2013" i="16"/>
  <c r="F2016" i="16"/>
  <c r="F2221" i="16"/>
  <c r="F1919" i="16"/>
  <c r="F1718" i="16"/>
  <c r="F1438" i="16"/>
  <c r="F1659" i="16"/>
  <c r="F1233" i="16"/>
  <c r="F1425" i="16"/>
  <c r="F1922" i="16"/>
  <c r="F230" i="16"/>
  <c r="F496" i="16"/>
  <c r="F427" i="16"/>
  <c r="F1271" i="16"/>
  <c r="F1827" i="16"/>
  <c r="F1408" i="16"/>
  <c r="F1918" i="16"/>
  <c r="F2017" i="16"/>
  <c r="F1426" i="16"/>
  <c r="F1787" i="16"/>
  <c r="F1428" i="16"/>
  <c r="F1717" i="16"/>
  <c r="F1262" i="16"/>
  <c r="F1071" i="16"/>
  <c r="F2007" i="16"/>
  <c r="F1192" i="16"/>
  <c r="F1073" i="16"/>
  <c r="F65" i="16"/>
  <c r="F1074" i="16"/>
  <c r="F835" i="16"/>
  <c r="F116" i="16"/>
  <c r="F980" i="16"/>
  <c r="F837" i="16"/>
  <c r="F838" i="16"/>
  <c r="F503" i="16"/>
  <c r="F240" i="16"/>
  <c r="F1440" i="16"/>
  <c r="F841" i="16"/>
  <c r="F506" i="16"/>
  <c r="F843" i="16"/>
  <c r="F844" i="16"/>
  <c r="F846" i="16"/>
  <c r="F1113" i="16"/>
  <c r="F2309" i="16"/>
  <c r="F2366" i="16"/>
  <c r="F2308" i="16"/>
  <c r="F1410" i="16"/>
  <c r="F1905" i="16"/>
  <c r="F1759" i="16"/>
  <c r="F2213" i="16"/>
  <c r="F1807" i="16"/>
  <c r="F1076" i="16"/>
  <c r="F2008" i="16"/>
  <c r="F2311" i="16"/>
  <c r="F2224" i="16"/>
  <c r="F1828" i="16"/>
  <c r="F728" i="16"/>
  <c r="F226" i="16"/>
  <c r="F227" i="16"/>
  <c r="F1835" i="16"/>
  <c r="F1716" i="16"/>
  <c r="F1837" i="16"/>
  <c r="F1358" i="16"/>
  <c r="F1143" i="16"/>
  <c r="F112" i="16"/>
  <c r="F64" i="16"/>
  <c r="F1145" i="16"/>
  <c r="F114" i="16"/>
  <c r="F66" i="16"/>
  <c r="F1075" i="16"/>
  <c r="F236" i="16"/>
  <c r="F68" i="16"/>
  <c r="F69" i="16"/>
  <c r="F1270" i="16"/>
  <c r="F719" i="16"/>
  <c r="F456" i="16"/>
  <c r="F1680" i="16"/>
  <c r="F1273" i="16"/>
  <c r="F722" i="16"/>
  <c r="F987" i="16"/>
  <c r="F221" i="16"/>
  <c r="F223" i="16"/>
  <c r="F1786" i="16"/>
  <c r="F657" i="16"/>
  <c r="F1037" i="16"/>
  <c r="F2310" i="16"/>
  <c r="F1904" i="16"/>
  <c r="F2304" i="16"/>
  <c r="F2305" i="16"/>
  <c r="F2166" i="16"/>
  <c r="F1830" i="16"/>
  <c r="F1268" i="16"/>
  <c r="F2367" i="16"/>
  <c r="F2012" i="16"/>
  <c r="F2011" i="16"/>
  <c r="F1434" i="16"/>
  <c r="F992" i="16"/>
  <c r="F993" i="16"/>
  <c r="F1232" i="16"/>
  <c r="F707" i="16"/>
  <c r="F400" i="16"/>
  <c r="F1265" i="16"/>
  <c r="F235" i="16"/>
  <c r="F189" i="16"/>
  <c r="F217" i="16"/>
  <c r="F725" i="16"/>
  <c r="F1040" i="16"/>
  <c r="F1422" i="16"/>
  <c r="F1923" i="16"/>
  <c r="F420" i="16"/>
  <c r="F498" i="16"/>
  <c r="F237" i="16"/>
  <c r="F1441" i="16"/>
  <c r="F1929" i="16"/>
  <c r="F1720" i="16"/>
  <c r="F2014" i="16"/>
  <c r="F490" i="16"/>
  <c r="F491" i="16"/>
  <c r="F2003" i="16"/>
  <c r="F229" i="16"/>
  <c r="F2005" i="16"/>
  <c r="F1430" i="16"/>
  <c r="F1191" i="16"/>
  <c r="F232" i="16"/>
  <c r="F113" i="16"/>
  <c r="F1193" i="16"/>
  <c r="F210" i="16"/>
  <c r="F115" i="16"/>
  <c r="F1147" i="16"/>
  <c r="F428" i="16"/>
  <c r="F117" i="16"/>
  <c r="F118" i="16"/>
  <c r="F1414" i="16"/>
  <c r="F839" i="16"/>
  <c r="F504" i="16"/>
  <c r="F121" i="16"/>
  <c r="F1393" i="16"/>
  <c r="F842" i="16"/>
  <c r="F1419" i="16"/>
  <c r="F653" i="16"/>
  <c r="F655" i="16"/>
  <c r="F1832" i="16"/>
  <c r="F1036" i="16"/>
  <c r="F1400" i="16"/>
  <c r="F1926" i="16"/>
  <c r="F2303" i="16"/>
  <c r="F2164" i="16"/>
  <c r="F63" i="16"/>
  <c r="F2218" i="16"/>
  <c r="F1266" i="16"/>
  <c r="F1423" i="16"/>
  <c r="F1831" i="16"/>
  <c r="F2169" i="16"/>
  <c r="F2168" i="16"/>
  <c r="F849" i="16"/>
  <c r="F1437" i="16"/>
  <c r="F1442" i="16"/>
  <c r="F1829" i="16"/>
  <c r="F658" i="16"/>
  <c r="F182" i="16"/>
  <c r="F233" i="16"/>
  <c r="F234" i="16"/>
  <c r="F1219" i="16"/>
  <c r="F190" i="16"/>
  <c r="F1417" i="16"/>
  <c r="F1928" i="16"/>
  <c r="F729" i="16"/>
  <c r="F2216" i="16"/>
  <c r="F2006" i="16"/>
  <c r="F119" i="16"/>
  <c r="F845" i="16"/>
  <c r="F1760" i="16"/>
  <c r="F1920" i="16"/>
  <c r="F493" i="16"/>
  <c r="F476" i="16"/>
  <c r="F219" i="16"/>
  <c r="F1701" i="16"/>
  <c r="F2004" i="16"/>
  <c r="F1925" i="16"/>
  <c r="F973" i="16"/>
  <c r="F1361" i="16"/>
  <c r="F238" i="16"/>
  <c r="F483" i="16"/>
  <c r="F1834" i="16"/>
  <c r="F225" i="16"/>
  <c r="F2015" i="16"/>
  <c r="C31" i="16"/>
  <c r="E31" i="16" s="1"/>
  <c r="F31" i="16" s="1"/>
  <c r="F1330" i="16"/>
  <c r="F1595" i="16"/>
  <c r="F370" i="16"/>
  <c r="F347" i="16"/>
  <c r="F1619" i="16"/>
  <c r="F948" i="16"/>
  <c r="F805" i="16"/>
  <c r="F1981" i="16"/>
  <c r="F1334" i="16"/>
  <c r="F591" i="16"/>
  <c r="F1887" i="16"/>
  <c r="F952" i="16"/>
  <c r="F1025" i="16"/>
  <c r="F1985" i="16"/>
  <c r="F1026" i="16"/>
  <c r="F1027" i="16"/>
  <c r="F596" i="16"/>
  <c r="F645" i="16"/>
  <c r="F934" i="16"/>
  <c r="F695" i="16"/>
  <c r="F360" i="16"/>
  <c r="F169" i="16"/>
  <c r="F1249" i="16"/>
  <c r="F938" i="16"/>
  <c r="F1587" i="16"/>
  <c r="F581" i="16"/>
  <c r="F583" i="16"/>
  <c r="F2201" i="16"/>
  <c r="F1341" i="16"/>
  <c r="F1610" i="16"/>
  <c r="F2199" i="16"/>
  <c r="F1613" i="16"/>
  <c r="F1802" i="16"/>
  <c r="F586" i="16"/>
  <c r="F371" i="16"/>
  <c r="F1883" i="16"/>
  <c r="F1212" i="16"/>
  <c r="F949" i="16"/>
  <c r="F206" i="16"/>
  <c r="F1598" i="16"/>
  <c r="F807" i="16"/>
  <c r="F1983" i="16"/>
  <c r="F1024" i="16"/>
  <c r="F1337" i="16"/>
  <c r="F162" i="16"/>
  <c r="F163" i="16"/>
  <c r="F1123" i="16"/>
  <c r="F644" i="16"/>
  <c r="F693" i="16"/>
  <c r="F1102" i="16"/>
  <c r="F815" i="16"/>
  <c r="F696" i="16"/>
  <c r="F361" i="16"/>
  <c r="F1609" i="16"/>
  <c r="F1106" i="16"/>
  <c r="F1611" i="16"/>
  <c r="F101" i="16"/>
  <c r="F799" i="16"/>
  <c r="F2202" i="16"/>
  <c r="F1600" i="16"/>
  <c r="F1706" i="16"/>
  <c r="F416" i="16"/>
  <c r="F2110" i="16"/>
  <c r="F2111" i="16"/>
  <c r="F802" i="16"/>
  <c r="F587" i="16"/>
  <c r="F1979" i="16"/>
  <c r="F1332" i="16"/>
  <c r="F1213" i="16"/>
  <c r="F350" i="16"/>
  <c r="F1622" i="16"/>
  <c r="F951" i="16"/>
  <c r="F352" i="16"/>
  <c r="F353" i="16"/>
  <c r="F1385" i="16"/>
  <c r="F354" i="16"/>
  <c r="F187" i="16"/>
  <c r="F1339" i="16"/>
  <c r="F692" i="16"/>
  <c r="F813" i="16"/>
  <c r="F1342" i="16"/>
  <c r="F935" i="16"/>
  <c r="F936" i="16"/>
  <c r="F481" i="16"/>
  <c r="F1777" i="16"/>
  <c r="F1178" i="16"/>
  <c r="F1779" i="16"/>
  <c r="F366" i="16"/>
  <c r="F943" i="16"/>
  <c r="F2107" i="16"/>
  <c r="F103" i="16"/>
  <c r="F1749" i="16"/>
  <c r="F1612" i="16"/>
  <c r="F2278" i="16"/>
  <c r="F2159" i="16"/>
  <c r="F946" i="16"/>
  <c r="F803" i="16"/>
  <c r="F204" i="16"/>
  <c r="F1596" i="16"/>
  <c r="F1333" i="16"/>
  <c r="F470" i="16"/>
  <c r="F1886" i="16"/>
  <c r="F1023" i="16"/>
  <c r="F448" i="16"/>
  <c r="F425" i="16"/>
  <c r="F1601" i="16"/>
  <c r="F450" i="16"/>
  <c r="F355" i="16"/>
  <c r="F1387" i="16"/>
  <c r="F812" i="16"/>
  <c r="F933" i="16"/>
  <c r="F1606" i="16"/>
  <c r="F1103" i="16"/>
  <c r="F1104" i="16"/>
  <c r="F697" i="16"/>
  <c r="F1801" i="16"/>
  <c r="F98" i="16"/>
  <c r="F99" i="16"/>
  <c r="F414" i="16"/>
  <c r="F1063" i="16"/>
  <c r="F2286" i="16"/>
  <c r="F1124" i="16"/>
  <c r="F2108" i="16"/>
  <c r="F2109" i="16"/>
  <c r="F2350" i="16"/>
  <c r="F1138" i="16"/>
  <c r="F947" i="16"/>
  <c r="F348" i="16"/>
  <c r="F1620" i="16"/>
  <c r="F1405" i="16"/>
  <c r="F590" i="16"/>
  <c r="F1982" i="16"/>
  <c r="F1335" i="16"/>
  <c r="F472" i="16"/>
  <c r="F449" i="16"/>
  <c r="F1697" i="16"/>
  <c r="F594" i="16"/>
  <c r="F595" i="16"/>
  <c r="F1603" i="16"/>
  <c r="F1028" i="16"/>
  <c r="F166" i="16"/>
  <c r="F1750" i="16"/>
  <c r="F1247" i="16"/>
  <c r="F1176" i="16"/>
  <c r="F937" i="16"/>
  <c r="F1825" i="16"/>
  <c r="F171" i="16"/>
  <c r="F364" i="16"/>
  <c r="F582" i="16"/>
  <c r="F368" i="16"/>
  <c r="F2127" i="16"/>
  <c r="F1605" i="16"/>
  <c r="F2204" i="16"/>
  <c r="F2277" i="16"/>
  <c r="F2351" i="16"/>
  <c r="F2399" i="16"/>
  <c r="F944" i="16"/>
  <c r="F1210" i="16"/>
  <c r="F1211" i="16"/>
  <c r="F372" i="16"/>
  <c r="F205" i="16"/>
  <c r="F1597" i="16"/>
  <c r="F804" i="16"/>
  <c r="F351" i="16"/>
  <c r="F808" i="16"/>
  <c r="F810" i="16"/>
  <c r="F165" i="16"/>
  <c r="F359" i="16"/>
  <c r="F1105" i="16"/>
  <c r="F580" i="16"/>
  <c r="F1602" i="16"/>
  <c r="F2352" i="16"/>
  <c r="F2279" i="16"/>
  <c r="F1061" i="16"/>
  <c r="F1062" i="16"/>
  <c r="F2356" i="16"/>
  <c r="F2115" i="16"/>
  <c r="F801" i="16"/>
  <c r="F2289" i="16"/>
  <c r="F1891" i="16"/>
  <c r="F2122" i="16"/>
  <c r="F2387" i="16"/>
  <c r="F2388" i="16"/>
  <c r="F2198" i="16"/>
  <c r="F1179" i="16"/>
  <c r="F2283" i="16"/>
  <c r="F1588" i="16"/>
  <c r="F349" i="16"/>
  <c r="F447" i="16"/>
  <c r="F593" i="16"/>
  <c r="F978" i="16"/>
  <c r="F357" i="16"/>
  <c r="F1343" i="16"/>
  <c r="F1177" i="16"/>
  <c r="F100" i="16"/>
  <c r="F369" i="16"/>
  <c r="F2116" i="16"/>
  <c r="F2284" i="16"/>
  <c r="F1616" i="16"/>
  <c r="F1137" i="16"/>
  <c r="F2389" i="16"/>
  <c r="F2355" i="16"/>
  <c r="F1676" i="16"/>
  <c r="F1180" i="16"/>
  <c r="F1594" i="16"/>
  <c r="F584" i="16"/>
  <c r="F2125" i="16"/>
  <c r="F1338" i="16"/>
  <c r="F588" i="16"/>
  <c r="F215" i="16"/>
  <c r="F1614" i="16"/>
  <c r="F1696" i="16"/>
  <c r="F589" i="16"/>
  <c r="F471" i="16"/>
  <c r="F641" i="16"/>
  <c r="F643" i="16"/>
  <c r="F597" i="16"/>
  <c r="F1607" i="16"/>
  <c r="F170" i="16"/>
  <c r="F365" i="16"/>
  <c r="F1604" i="16"/>
  <c r="F2349" i="16"/>
  <c r="F2285" i="16"/>
  <c r="F1664" i="16"/>
  <c r="F1617" i="16"/>
  <c r="F1989" i="16"/>
  <c r="F2200" i="16"/>
  <c r="F1884" i="16"/>
  <c r="F1816" i="16"/>
  <c r="F1228" i="16"/>
  <c r="F1229" i="16"/>
  <c r="F585" i="16"/>
  <c r="F1592" i="16"/>
  <c r="F1022" i="16"/>
  <c r="F1398" i="16"/>
  <c r="F2121" i="16"/>
  <c r="F1621" i="16"/>
  <c r="F1383" i="16"/>
  <c r="F809" i="16"/>
  <c r="F691" i="16"/>
  <c r="F358" i="16"/>
  <c r="F168" i="16"/>
  <c r="F362" i="16"/>
  <c r="F102" i="16"/>
  <c r="F1746" i="16"/>
  <c r="F2280" i="16"/>
  <c r="F2118" i="16"/>
  <c r="F2113" i="16"/>
  <c r="F1713" i="16"/>
  <c r="F1181" i="16"/>
  <c r="F1065" i="16"/>
  <c r="F1677" i="16"/>
  <c r="F1890" i="16"/>
  <c r="F1384" i="16"/>
  <c r="F1386" i="16"/>
  <c r="F1101" i="16"/>
  <c r="F1987" i="16"/>
  <c r="F985" i="16"/>
  <c r="F945" i="16"/>
  <c r="F2124" i="16"/>
  <c r="F1885" i="16"/>
  <c r="F1599" i="16"/>
  <c r="F1745" i="16"/>
  <c r="F811" i="16"/>
  <c r="F694" i="16"/>
  <c r="F1248" i="16"/>
  <c r="F698" i="16"/>
  <c r="F367" i="16"/>
  <c r="F1748" i="16"/>
  <c r="F940" i="16"/>
  <c r="F942" i="16"/>
  <c r="F2281" i="16"/>
  <c r="F2114" i="16"/>
  <c r="F488" i="16"/>
  <c r="F1915" i="16"/>
  <c r="F1888" i="16"/>
  <c r="F2120" i="16"/>
  <c r="F1589" i="16"/>
  <c r="F1590" i="16"/>
  <c r="F1336" i="16"/>
  <c r="F1340" i="16"/>
  <c r="F712" i="16"/>
  <c r="F2348" i="16"/>
  <c r="F1980" i="16"/>
  <c r="F1258" i="16"/>
  <c r="F806" i="16"/>
  <c r="F1695" i="16"/>
  <c r="F1817" i="16"/>
  <c r="F1747" i="16"/>
  <c r="F814" i="16"/>
  <c r="F1608" i="16"/>
  <c r="F363" i="16"/>
  <c r="F415" i="16"/>
  <c r="F2203" i="16"/>
  <c r="F2386" i="16"/>
  <c r="F1615" i="16"/>
  <c r="F2353" i="16"/>
  <c r="F2282" i="16"/>
  <c r="F1064" i="16"/>
  <c r="F800" i="16"/>
  <c r="F2119" i="16"/>
  <c r="F2288" i="16"/>
  <c r="F1778" i="16"/>
  <c r="F1780" i="16"/>
  <c r="F1591" i="16"/>
  <c r="F1593" i="16"/>
  <c r="F356" i="16"/>
  <c r="F1914" i="16"/>
  <c r="F2126" i="16"/>
  <c r="F1331" i="16"/>
  <c r="F950" i="16"/>
  <c r="F592" i="16"/>
  <c r="F1889" i="16"/>
  <c r="F164" i="16"/>
  <c r="F167" i="16"/>
  <c r="F1800" i="16"/>
  <c r="F939" i="16"/>
  <c r="F1182" i="16"/>
  <c r="F104" i="16"/>
  <c r="F941" i="16"/>
  <c r="F2112" i="16"/>
  <c r="F2117" i="16"/>
  <c r="F2354" i="16"/>
  <c r="F1618" i="16"/>
  <c r="F1882" i="16"/>
  <c r="F2287" i="16"/>
  <c r="F1978" i="16"/>
  <c r="F1892" i="16"/>
  <c r="F1984" i="16"/>
  <c r="F1986" i="16"/>
  <c r="F1988" i="16"/>
  <c r="F642" i="16"/>
  <c r="F2160" i="16"/>
  <c r="F2123" i="16"/>
  <c r="F108" i="16"/>
  <c r="F970" i="16"/>
  <c r="F611" i="16"/>
  <c r="F1643" i="16"/>
  <c r="F1140" i="16"/>
  <c r="F613" i="16"/>
  <c r="F398" i="16"/>
  <c r="F207" i="16"/>
  <c r="F376" i="16"/>
  <c r="F1217" i="16"/>
  <c r="F451" i="16"/>
  <c r="F188" i="16"/>
  <c r="F382" i="16"/>
  <c r="F1630" i="16"/>
  <c r="F1391" i="16"/>
  <c r="F648" i="16"/>
  <c r="F1752" i="16"/>
  <c r="F1633" i="16"/>
  <c r="F962" i="16"/>
  <c r="F1035" i="16"/>
  <c r="F172" i="16"/>
  <c r="F701" i="16"/>
  <c r="F391" i="16"/>
  <c r="F1698" i="16"/>
  <c r="F1990" i="16"/>
  <c r="F2131" i="16"/>
  <c r="F1993" i="16"/>
  <c r="F1902" i="16"/>
  <c r="F1903" i="16"/>
  <c r="F417" i="16"/>
  <c r="F1997" i="16"/>
  <c r="F2208" i="16"/>
  <c r="F2128" i="16"/>
  <c r="F2140" i="16"/>
  <c r="F489" i="16"/>
  <c r="F2358" i="16"/>
  <c r="F1629" i="16"/>
  <c r="F2360" i="16"/>
  <c r="F1893" i="16"/>
  <c r="F1639" i="16"/>
  <c r="F608" i="16"/>
  <c r="F609" i="16"/>
  <c r="F105" i="16"/>
  <c r="F1066" i="16"/>
  <c r="F827" i="16"/>
  <c r="F107" i="16"/>
  <c r="F1188" i="16"/>
  <c r="F829" i="16"/>
  <c r="F614" i="16"/>
  <c r="F375" i="16"/>
  <c r="F832" i="16"/>
  <c r="F1625" i="16"/>
  <c r="F475" i="16"/>
  <c r="F380" i="16"/>
  <c r="F454" i="16"/>
  <c r="F1654" i="16"/>
  <c r="F1631" i="16"/>
  <c r="F816" i="16"/>
  <c r="F385" i="16"/>
  <c r="F1657" i="16"/>
  <c r="F986" i="16"/>
  <c r="F1107" i="16"/>
  <c r="F388" i="16"/>
  <c r="F821" i="16"/>
  <c r="F607" i="16"/>
  <c r="F1899" i="16"/>
  <c r="F1183" i="16"/>
  <c r="F2299" i="16"/>
  <c r="F2295" i="16"/>
  <c r="F1994" i="16"/>
  <c r="F1995" i="16"/>
  <c r="F705" i="16"/>
  <c r="F2135" i="16"/>
  <c r="F176" i="16"/>
  <c r="F177" i="16"/>
  <c r="F1110" i="16"/>
  <c r="F965" i="16"/>
  <c r="F2294" i="16"/>
  <c r="F2143" i="16"/>
  <c r="F2145" i="16"/>
  <c r="F2147" i="16"/>
  <c r="F1781" i="16"/>
  <c r="F1108" i="16"/>
  <c r="F1109" i="16"/>
  <c r="F178" i="16"/>
  <c r="F1186" i="16"/>
  <c r="F971" i="16"/>
  <c r="F180" i="16"/>
  <c r="F1356" i="16"/>
  <c r="F1069" i="16"/>
  <c r="F830" i="16"/>
  <c r="F615" i="16"/>
  <c r="F1216" i="16"/>
  <c r="F1649" i="16"/>
  <c r="F955" i="16"/>
  <c r="F452" i="16"/>
  <c r="F598" i="16"/>
  <c r="F1678" i="16"/>
  <c r="F1655" i="16"/>
  <c r="F960" i="16"/>
  <c r="F601" i="16"/>
  <c r="F1753" i="16"/>
  <c r="F1034" i="16"/>
  <c r="F1251" i="16"/>
  <c r="F604" i="16"/>
  <c r="F174" i="16"/>
  <c r="F703" i="16"/>
  <c r="F1991" i="16"/>
  <c r="F1349" i="16"/>
  <c r="F2290" i="16"/>
  <c r="F393" i="16"/>
  <c r="F2132" i="16"/>
  <c r="F2133" i="16"/>
  <c r="F1353" i="16"/>
  <c r="F2207" i="16"/>
  <c r="F1805" i="16"/>
  <c r="F1665" i="16"/>
  <c r="F964" i="16"/>
  <c r="F1624" i="16"/>
  <c r="F1897" i="16"/>
  <c r="F2359" i="16"/>
  <c r="F1112" i="16"/>
  <c r="F2291" i="16"/>
  <c r="F1826" i="16"/>
  <c r="F1231" i="16"/>
  <c r="F1641" i="16"/>
  <c r="F394" i="16"/>
  <c r="F1354" i="16"/>
  <c r="F1067" i="16"/>
  <c r="F396" i="16"/>
  <c r="F1644" i="16"/>
  <c r="F1189" i="16"/>
  <c r="F1070" i="16"/>
  <c r="F831" i="16"/>
  <c r="F209" i="16"/>
  <c r="F378" i="16"/>
  <c r="F979" i="16"/>
  <c r="F956" i="16"/>
  <c r="F646" i="16"/>
  <c r="F383" i="16"/>
  <c r="F1679" i="16"/>
  <c r="F1032" i="16"/>
  <c r="F649" i="16"/>
  <c r="F386" i="16"/>
  <c r="F387" i="16"/>
  <c r="F1347" i="16"/>
  <c r="F700" i="16"/>
  <c r="F390" i="16"/>
  <c r="F823" i="16"/>
  <c r="F2129" i="16"/>
  <c r="F1399" i="16"/>
  <c r="F392" i="16"/>
  <c r="F1125" i="16"/>
  <c r="F2300" i="16"/>
  <c r="F2205" i="16"/>
  <c r="F1756" i="16"/>
  <c r="F2365" i="16"/>
  <c r="F1999" i="16"/>
  <c r="F2000" i="16"/>
  <c r="F1714" i="16"/>
  <c r="F2142" i="16"/>
  <c r="F968" i="16"/>
  <c r="F2361" i="16"/>
  <c r="F1636" i="16"/>
  <c r="F2363" i="16"/>
  <c r="F1894" i="16"/>
  <c r="F1389" i="16"/>
  <c r="F1783" i="16"/>
  <c r="F418" i="16"/>
  <c r="F106" i="16"/>
  <c r="F1139" i="16"/>
  <c r="F612" i="16"/>
  <c r="F109" i="16"/>
  <c r="F1357" i="16"/>
  <c r="F1214" i="16"/>
  <c r="F1215" i="16"/>
  <c r="F377" i="16"/>
  <c r="F426" i="16"/>
  <c r="F1627" i="16"/>
  <c r="F381" i="16"/>
  <c r="F958" i="16"/>
  <c r="F599" i="16"/>
  <c r="F1751" i="16"/>
  <c r="F1344" i="16"/>
  <c r="F817" i="16"/>
  <c r="F482" i="16"/>
  <c r="F603" i="16"/>
  <c r="F1635" i="16"/>
  <c r="F820" i="16"/>
  <c r="F606" i="16"/>
  <c r="F967" i="16"/>
  <c r="F2297" i="16"/>
  <c r="F1652" i="16"/>
  <c r="F1184" i="16"/>
  <c r="F1185" i="16"/>
  <c r="F704" i="16"/>
  <c r="F2301" i="16"/>
  <c r="F1996" i="16"/>
  <c r="F2391" i="16"/>
  <c r="F2137" i="16"/>
  <c r="F2138" i="16"/>
  <c r="F2001" i="16"/>
  <c r="F966" i="16"/>
  <c r="F1628" i="16"/>
  <c r="F1346" i="16"/>
  <c r="F1818" i="16"/>
  <c r="F2364" i="16"/>
  <c r="F2148" i="16"/>
  <c r="F1640" i="16"/>
  <c r="F1896" i="16"/>
  <c r="F610" i="16"/>
  <c r="F179" i="16"/>
  <c r="F1187" i="16"/>
  <c r="F828" i="16"/>
  <c r="F181" i="16"/>
  <c r="F1645" i="16"/>
  <c r="F1406" i="16"/>
  <c r="F1623" i="16"/>
  <c r="F473" i="16"/>
  <c r="F474" i="16"/>
  <c r="F1651" i="16"/>
  <c r="F453" i="16"/>
  <c r="F1030" i="16"/>
  <c r="F647" i="16"/>
  <c r="F216" i="16"/>
  <c r="F1392" i="16"/>
  <c r="F961" i="16"/>
  <c r="F602" i="16"/>
  <c r="F699" i="16"/>
  <c r="F1707" i="16"/>
  <c r="F173" i="16"/>
  <c r="F702" i="16"/>
  <c r="F1111" i="16"/>
  <c r="F2393" i="16"/>
  <c r="F1700" i="16"/>
  <c r="F1350" i="16"/>
  <c r="F1250" i="16"/>
  <c r="F1252" i="16"/>
  <c r="F2400" i="16"/>
  <c r="F2134" i="16"/>
  <c r="F1804" i="16"/>
  <c r="F2161" i="16"/>
  <c r="F2162" i="16"/>
  <c r="F2139" i="16"/>
  <c r="F1626" i="16"/>
  <c r="F1917" i="16"/>
  <c r="F825" i="16"/>
  <c r="F2146" i="16"/>
  <c r="F2296" i="16"/>
  <c r="F2292" i="16"/>
  <c r="F1782" i="16"/>
  <c r="F1648" i="16"/>
  <c r="F706" i="16"/>
  <c r="F395" i="16"/>
  <c r="F1259" i="16"/>
  <c r="F972" i="16"/>
  <c r="F373" i="16"/>
  <c r="F110" i="16"/>
  <c r="F1646" i="16"/>
  <c r="F1647" i="16"/>
  <c r="F713" i="16"/>
  <c r="F954" i="16"/>
  <c r="F1699" i="16"/>
  <c r="F957" i="16"/>
  <c r="F1126" i="16"/>
  <c r="F959" i="16"/>
  <c r="F384" i="16"/>
  <c r="F1632" i="16"/>
  <c r="F1033" i="16"/>
  <c r="F650" i="16"/>
  <c r="F819" i="16"/>
  <c r="F1755" i="16"/>
  <c r="F389" i="16"/>
  <c r="F822" i="16"/>
  <c r="F1348" i="16"/>
  <c r="F2130" i="16"/>
  <c r="F1900" i="16"/>
  <c r="F1653" i="16"/>
  <c r="F1351" i="16"/>
  <c r="F1352" i="16"/>
  <c r="F2357" i="16"/>
  <c r="F2206" i="16"/>
  <c r="F1998" i="16"/>
  <c r="F2209" i="16"/>
  <c r="F2210" i="16"/>
  <c r="F2362" i="16"/>
  <c r="F1916" i="16"/>
  <c r="F824" i="16"/>
  <c r="F1634" i="16"/>
  <c r="F1637" i="16"/>
  <c r="F1230" i="16"/>
  <c r="F2293" i="16"/>
  <c r="F1895" i="16"/>
  <c r="F208" i="16"/>
  <c r="F1656" i="16"/>
  <c r="F2298" i="16"/>
  <c r="F1784" i="16"/>
  <c r="F1898" i="16"/>
  <c r="F826" i="16"/>
  <c r="F953" i="16"/>
  <c r="F1345" i="16"/>
  <c r="F1992" i="16"/>
  <c r="F2211" i="16"/>
  <c r="F1642" i="16"/>
  <c r="F419" i="16"/>
  <c r="F379" i="16"/>
  <c r="F818" i="16"/>
  <c r="F1901" i="16"/>
  <c r="F2390" i="16"/>
  <c r="F1388" i="16"/>
  <c r="F1355" i="16"/>
  <c r="F1819" i="16"/>
  <c r="F963" i="16"/>
  <c r="F1658" i="16"/>
  <c r="F2141" i="16"/>
  <c r="F2136" i="16"/>
  <c r="F1068" i="16"/>
  <c r="F1029" i="16"/>
  <c r="F1803" i="16"/>
  <c r="F1754" i="16"/>
  <c r="F969" i="16"/>
  <c r="F1650" i="16"/>
  <c r="F397" i="16"/>
  <c r="F1390" i="16"/>
  <c r="F605" i="16"/>
  <c r="F2392" i="16"/>
  <c r="F2144" i="16"/>
  <c r="F600" i="16"/>
  <c r="F374" i="16"/>
  <c r="F1031" i="16"/>
  <c r="F175" i="16"/>
  <c r="F2302" i="16"/>
  <c r="F1638" i="16"/>
  <c r="F111" i="16"/>
  <c r="F1282" i="16" l="1"/>
  <c r="F995" i="16"/>
  <c r="F1907" i="16"/>
  <c r="F996" i="16"/>
  <c r="F253" i="16"/>
  <c r="F1237" i="16"/>
  <c r="F254" i="16"/>
  <c r="F1454" i="16"/>
  <c r="F519" i="16"/>
  <c r="F1935" i="16"/>
  <c r="F1450" i="16"/>
  <c r="F1043" i="16"/>
  <c r="F1931" i="16"/>
  <c r="F1044" i="16"/>
  <c r="F421" i="16"/>
  <c r="F1285" i="16"/>
  <c r="F518" i="16"/>
  <c r="F1478" i="16"/>
  <c r="F663" i="16"/>
  <c r="F2031" i="16"/>
  <c r="F1474" i="16"/>
  <c r="F1115" i="16"/>
  <c r="F2027" i="16"/>
  <c r="F1116" i="16"/>
  <c r="F517" i="16"/>
  <c r="F1453" i="16"/>
  <c r="F662" i="16"/>
  <c r="F1790" i="16"/>
  <c r="F735" i="16"/>
  <c r="F256" i="16"/>
  <c r="F130" i="16"/>
  <c r="F131" i="16"/>
  <c r="F1235" i="16"/>
  <c r="F252" i="16"/>
  <c r="F1236" i="16"/>
  <c r="F661" i="16"/>
  <c r="F1477" i="16"/>
  <c r="F734" i="16"/>
  <c r="F1838" i="16"/>
  <c r="F855" i="16"/>
  <c r="F520" i="16"/>
  <c r="F250" i="16"/>
  <c r="F251" i="16"/>
  <c r="F1283" i="16"/>
  <c r="F516" i="16"/>
  <c r="F1284" i="16"/>
  <c r="F733" i="16"/>
  <c r="F1669" i="16"/>
  <c r="F854" i="16"/>
  <c r="F1934" i="16"/>
  <c r="F999" i="16"/>
  <c r="F664" i="16"/>
  <c r="F514" i="16"/>
  <c r="F515" i="16"/>
  <c r="F1451" i="16"/>
  <c r="F660" i="16"/>
  <c r="F1452" i="16"/>
  <c r="F853" i="16"/>
  <c r="F1789" i="16"/>
  <c r="F974" i="16"/>
  <c r="F2030" i="16"/>
  <c r="F1287" i="16"/>
  <c r="F736" i="16"/>
  <c r="F994" i="16"/>
  <c r="F659" i="16"/>
  <c r="F1475" i="16"/>
  <c r="F708" i="16"/>
  <c r="F1476" i="16"/>
  <c r="F997" i="16"/>
  <c r="F1933" i="16"/>
  <c r="F998" i="16"/>
  <c r="F183" i="16"/>
  <c r="F1455" i="16"/>
  <c r="F856" i="16"/>
  <c r="F2029" i="16"/>
  <c r="F737" i="16"/>
  <c r="F402" i="16"/>
  <c r="F523" i="16"/>
  <c r="F404" i="16"/>
  <c r="F741" i="16"/>
  <c r="F1078" i="16"/>
  <c r="F263" i="16"/>
  <c r="F1463" i="16"/>
  <c r="F864" i="16"/>
  <c r="F433" i="16"/>
  <c r="F73" i="16"/>
  <c r="F1082" i="16"/>
  <c r="F747" i="16"/>
  <c r="F244" i="16"/>
  <c r="F245" i="16"/>
  <c r="F511" i="16"/>
  <c r="F1449" i="16"/>
  <c r="F1458" i="16"/>
  <c r="F1194" i="16"/>
  <c r="F2237" i="16"/>
  <c r="F1938" i="16"/>
  <c r="F1939" i="16"/>
  <c r="F1940" i="16"/>
  <c r="F2314" i="16"/>
  <c r="F1471" i="16"/>
  <c r="F512" i="16"/>
  <c r="F1724" i="16"/>
  <c r="F1221" i="16"/>
  <c r="F1278" i="16"/>
  <c r="F2315" i="16"/>
  <c r="F1446" i="16"/>
  <c r="F862" i="16"/>
  <c r="F265" i="16"/>
  <c r="F459" i="16"/>
  <c r="F247" i="16"/>
  <c r="F1842" i="16"/>
  <c r="F513" i="16"/>
  <c r="F1286" i="16"/>
  <c r="F857" i="16"/>
  <c r="F522" i="16"/>
  <c r="F739" i="16"/>
  <c r="F524" i="16"/>
  <c r="F861" i="16"/>
  <c r="F1150" i="16"/>
  <c r="F431" i="16"/>
  <c r="F1847" i="16"/>
  <c r="F1080" i="16"/>
  <c r="F625" i="16"/>
  <c r="F122" i="16"/>
  <c r="F1130" i="16"/>
  <c r="F867" i="16"/>
  <c r="F268" i="16"/>
  <c r="F509" i="16"/>
  <c r="F871" i="16"/>
  <c r="F1788" i="16"/>
  <c r="F1932" i="16"/>
  <c r="F1460" i="16"/>
  <c r="F2175" i="16"/>
  <c r="F2025" i="16"/>
  <c r="F2026" i="16"/>
  <c r="F2028" i="16"/>
  <c r="F2151" i="16"/>
  <c r="F1761" i="16"/>
  <c r="F1149" i="16"/>
  <c r="F2038" i="16"/>
  <c r="F1276" i="16"/>
  <c r="F1685" i="16"/>
  <c r="F2173" i="16"/>
  <c r="F1281" i="16"/>
  <c r="F128" i="16"/>
  <c r="F2313" i="16"/>
  <c r="F1042" i="16"/>
  <c r="F255" i="16"/>
  <c r="F1457" i="16"/>
  <c r="F666" i="16"/>
  <c r="F859" i="16"/>
  <c r="F740" i="16"/>
  <c r="F981" i="16"/>
  <c r="F1366" i="16"/>
  <c r="F623" i="16"/>
  <c r="F71" i="16"/>
  <c r="F1152" i="16"/>
  <c r="F745" i="16"/>
  <c r="F194" i="16"/>
  <c r="F1154" i="16"/>
  <c r="F1275" i="16"/>
  <c r="F460" i="16"/>
  <c r="F869" i="16"/>
  <c r="F1448" i="16"/>
  <c r="F2226" i="16"/>
  <c r="F2023" i="16"/>
  <c r="F1660" i="16"/>
  <c r="F129" i="16"/>
  <c r="F2230" i="16"/>
  <c r="F2231" i="16"/>
  <c r="F1364" i="16"/>
  <c r="F1365" i="16"/>
  <c r="F2035" i="16"/>
  <c r="F1473" i="16"/>
  <c r="F248" i="16"/>
  <c r="F2040" i="16"/>
  <c r="F2042" i="16"/>
  <c r="F2317" i="16"/>
  <c r="F1444" i="16"/>
  <c r="F2233" i="16"/>
  <c r="F731" i="16"/>
  <c r="F1839" i="16"/>
  <c r="F1721" i="16"/>
  <c r="F738" i="16"/>
  <c r="F1195" i="16"/>
  <c r="F860" i="16"/>
  <c r="F1077" i="16"/>
  <c r="F1462" i="16"/>
  <c r="F743" i="16"/>
  <c r="F192" i="16"/>
  <c r="F1464" i="16"/>
  <c r="F865" i="16"/>
  <c r="F266" i="16"/>
  <c r="F74" i="16"/>
  <c r="F1443" i="16"/>
  <c r="F484" i="16"/>
  <c r="F126" i="16"/>
  <c r="F2225" i="16"/>
  <c r="F2371" i="16"/>
  <c r="F2228" i="16"/>
  <c r="F1840" i="16"/>
  <c r="F1041" i="16"/>
  <c r="F2319" i="16"/>
  <c r="F2232" i="16"/>
  <c r="F1469" i="16"/>
  <c r="F1470" i="16"/>
  <c r="F1148" i="16"/>
  <c r="F1722" i="16"/>
  <c r="F1220" i="16"/>
  <c r="F2312" i="16"/>
  <c r="F870" i="16"/>
  <c r="F1447" i="16"/>
  <c r="F1394" i="16"/>
  <c r="F1045" i="16"/>
  <c r="F665" i="16"/>
  <c r="F258" i="16"/>
  <c r="F403" i="16"/>
  <c r="F260" i="16"/>
  <c r="F70" i="16"/>
  <c r="F1367" i="16"/>
  <c r="F1465" i="16"/>
  <c r="F124" i="16"/>
  <c r="F2318" i="16"/>
  <c r="F2373" i="16"/>
  <c r="F2320" i="16"/>
  <c r="F249" i="16"/>
  <c r="F1763" i="16"/>
  <c r="F1000" i="16"/>
  <c r="F1841" i="16"/>
  <c r="F858" i="16"/>
  <c r="F1363" i="16"/>
  <c r="F261" i="16"/>
  <c r="F262" i="16"/>
  <c r="F1702" i="16"/>
  <c r="F863" i="16"/>
  <c r="F264" i="16"/>
  <c r="F1848" i="16"/>
  <c r="F1081" i="16"/>
  <c r="F434" i="16"/>
  <c r="F123" i="16"/>
  <c r="F1467" i="16"/>
  <c r="F508" i="16"/>
  <c r="F246" i="16"/>
  <c r="F2370" i="16"/>
  <c r="F1456" i="16"/>
  <c r="F2372" i="16"/>
  <c r="F1936" i="16"/>
  <c r="F1196" i="16"/>
  <c r="F1197" i="16"/>
  <c r="F2235" i="16"/>
  <c r="F1845" i="16"/>
  <c r="F2034" i="16"/>
  <c r="F1472" i="16"/>
  <c r="F1764" i="16"/>
  <c r="F1274" i="16"/>
  <c r="F2041" i="16"/>
  <c r="F1279" i="16"/>
  <c r="F872" i="16"/>
  <c r="F1445" i="16"/>
  <c r="F1906" i="16"/>
  <c r="F732" i="16"/>
  <c r="F257" i="16"/>
  <c r="F1937" i="16"/>
  <c r="F211" i="16"/>
  <c r="F1459" i="16"/>
  <c r="F477" i="16"/>
  <c r="F622" i="16"/>
  <c r="F1726" i="16"/>
  <c r="F1079" i="16"/>
  <c r="F432" i="16"/>
  <c r="F72" i="16"/>
  <c r="F1129" i="16"/>
  <c r="F458" i="16"/>
  <c r="F243" i="16"/>
  <c r="F1683" i="16"/>
  <c r="F868" i="16"/>
  <c r="F510" i="16"/>
  <c r="F2227" i="16"/>
  <c r="F1930" i="16"/>
  <c r="F2170" i="16"/>
  <c r="F2024" i="16"/>
  <c r="F1461" i="16"/>
  <c r="F1254" i="16"/>
  <c r="F1468" i="16"/>
  <c r="F1941" i="16"/>
  <c r="F2234" i="16"/>
  <c r="F1762" i="16"/>
  <c r="F1809" i="16"/>
  <c r="F1725" i="16"/>
  <c r="F1277" i="16"/>
  <c r="F1821" i="16"/>
  <c r="F1280" i="16"/>
  <c r="F2174" i="16"/>
  <c r="F1843" i="16"/>
  <c r="F2171" i="16"/>
  <c r="F1668" i="16"/>
  <c r="F521" i="16"/>
  <c r="F2033" i="16"/>
  <c r="F259" i="16"/>
  <c r="F1723" i="16"/>
  <c r="F525" i="16"/>
  <c r="F742" i="16"/>
  <c r="F1846" i="16"/>
  <c r="F1151" i="16"/>
  <c r="F624" i="16"/>
  <c r="F193" i="16"/>
  <c r="F1153" i="16"/>
  <c r="F746" i="16"/>
  <c r="F267" i="16"/>
  <c r="F75" i="16"/>
  <c r="F76" i="16"/>
  <c r="F127" i="16"/>
  <c r="F2395" i="16"/>
  <c r="F2176" i="16"/>
  <c r="F2152" i="16"/>
  <c r="F2229" i="16"/>
  <c r="F1709" i="16"/>
  <c r="F1466" i="16"/>
  <c r="F1844" i="16"/>
  <c r="F2032" i="16"/>
  <c r="F2236" i="16"/>
  <c r="F1808" i="16"/>
  <c r="F2037" i="16"/>
  <c r="F2039" i="16"/>
  <c r="F1684" i="16"/>
  <c r="F2043" i="16"/>
  <c r="F2172" i="16"/>
  <c r="F621" i="16"/>
  <c r="F744" i="16"/>
  <c r="F866" i="16"/>
  <c r="F125" i="16"/>
  <c r="F1401" i="16"/>
  <c r="F2036" i="16"/>
  <c r="F2316" i="16"/>
  <c r="D36" i="16"/>
  <c r="D35" i="16"/>
  <c r="D30" i="16"/>
  <c r="F634" i="16"/>
  <c r="F299" i="16"/>
  <c r="F1523" i="16"/>
  <c r="F1164" i="16"/>
  <c r="F1093" i="16"/>
  <c r="F2077" i="16"/>
  <c r="F1526" i="16"/>
  <c r="F423" i="16"/>
  <c r="F1959" i="16"/>
  <c r="F1168" i="16"/>
  <c r="F1529" i="16"/>
  <c r="F906" i="16"/>
  <c r="F1531" i="16"/>
  <c r="F549" i="16"/>
  <c r="F910" i="16"/>
  <c r="F911" i="16"/>
  <c r="F552" i="16"/>
  <c r="F313" i="16"/>
  <c r="F314" i="16"/>
  <c r="F555" i="16"/>
  <c r="F316" i="16"/>
  <c r="F773" i="16"/>
  <c r="F151" i="16"/>
  <c r="F775" i="16"/>
  <c r="F2066" i="16"/>
  <c r="F2261" i="16"/>
  <c r="F2252" i="16"/>
  <c r="F2259" i="16"/>
  <c r="F2254" i="16"/>
  <c r="F2379" i="16"/>
  <c r="F2184" i="16"/>
  <c r="F2257" i="16"/>
  <c r="F2186" i="16"/>
  <c r="F2187" i="16"/>
  <c r="F632" i="16"/>
  <c r="F1533" i="16"/>
  <c r="F1538" i="16"/>
  <c r="F560" i="16"/>
  <c r="F1014" i="16"/>
  <c r="F1543" i="16"/>
  <c r="F1866" i="16"/>
  <c r="F1954" i="16"/>
  <c r="F682" i="16"/>
  <c r="F635" i="16"/>
  <c r="F1547" i="16"/>
  <c r="F1308" i="16"/>
  <c r="F1165" i="16"/>
  <c r="F85" i="16"/>
  <c r="F1550" i="16"/>
  <c r="F903" i="16"/>
  <c r="F2079" i="16"/>
  <c r="F88" i="16"/>
  <c r="F1673" i="16"/>
  <c r="F90" i="16"/>
  <c r="F1771" i="16"/>
  <c r="F765" i="16"/>
  <c r="F1054" i="16"/>
  <c r="F983" i="16"/>
  <c r="F768" i="16"/>
  <c r="F409" i="16"/>
  <c r="F410" i="16"/>
  <c r="F675" i="16"/>
  <c r="F556" i="16"/>
  <c r="F150" i="16"/>
  <c r="F199" i="16"/>
  <c r="F895" i="16"/>
  <c r="F896" i="16"/>
  <c r="F2334" i="16"/>
  <c r="F2333" i="16"/>
  <c r="F2065" i="16"/>
  <c r="F2255" i="16"/>
  <c r="F1546" i="16"/>
  <c r="F2256" i="16"/>
  <c r="F2331" i="16"/>
  <c r="F2258" i="16"/>
  <c r="F2332" i="16"/>
  <c r="F1373" i="16"/>
  <c r="F1770" i="16"/>
  <c r="F1772" i="16"/>
  <c r="F1377" i="16"/>
  <c r="F296" i="16"/>
  <c r="F1735" i="16"/>
  <c r="F2074" i="16"/>
  <c r="F2075" i="16"/>
  <c r="F778" i="16"/>
  <c r="F779" i="16"/>
  <c r="F1691" i="16"/>
  <c r="F1524" i="16"/>
  <c r="F1309" i="16"/>
  <c r="F302" i="16"/>
  <c r="F1862" i="16"/>
  <c r="F1119" i="16"/>
  <c r="F87" i="16"/>
  <c r="F185" i="16"/>
  <c r="F1769" i="16"/>
  <c r="F307" i="16"/>
  <c r="F1795" i="16"/>
  <c r="F909" i="16"/>
  <c r="F1534" i="16"/>
  <c r="F1055" i="16"/>
  <c r="F912" i="16"/>
  <c r="F553" i="16"/>
  <c r="F554" i="16"/>
  <c r="F771" i="16"/>
  <c r="F676" i="16"/>
  <c r="F198" i="16"/>
  <c r="F295" i="16"/>
  <c r="F897" i="16"/>
  <c r="F1963" i="16"/>
  <c r="F1396" i="16"/>
  <c r="F1690" i="16"/>
  <c r="F2380" i="16"/>
  <c r="F440" i="16"/>
  <c r="F1956" i="16"/>
  <c r="F464" i="16"/>
  <c r="F2188" i="16"/>
  <c r="F2330" i="16"/>
  <c r="F2189" i="16"/>
  <c r="F1530" i="16"/>
  <c r="F1812" i="16"/>
  <c r="F2069" i="16"/>
  <c r="F1540" i="16"/>
  <c r="F1542" i="16"/>
  <c r="F1864" i="16"/>
  <c r="F893" i="16"/>
  <c r="F1868" i="16"/>
  <c r="F898" i="16"/>
  <c r="F899" i="16"/>
  <c r="F1955" i="16"/>
  <c r="F1548" i="16"/>
  <c r="F1525" i="16"/>
  <c r="F710" i="16"/>
  <c r="F1910" i="16"/>
  <c r="F1167" i="16"/>
  <c r="F304" i="16"/>
  <c r="F305" i="16"/>
  <c r="F1865" i="16"/>
  <c r="F547" i="16"/>
  <c r="F308" i="16"/>
  <c r="F1053" i="16"/>
  <c r="F143" i="16"/>
  <c r="F1535" i="16"/>
  <c r="F1008" i="16"/>
  <c r="F769" i="16"/>
  <c r="F770" i="16"/>
  <c r="F1011" i="16"/>
  <c r="F772" i="16"/>
  <c r="F318" i="16"/>
  <c r="F319" i="16"/>
  <c r="F1242" i="16"/>
  <c r="F2082" i="16"/>
  <c r="F681" i="16"/>
  <c r="F1302" i="16"/>
  <c r="F2190" i="16"/>
  <c r="F1052" i="16"/>
  <c r="F441" i="16"/>
  <c r="F1205" i="16"/>
  <c r="F2262" i="16"/>
  <c r="F2378" i="16"/>
  <c r="F2076" i="16"/>
  <c r="F1374" i="16"/>
  <c r="F2068" i="16"/>
  <c r="F2336" i="16"/>
  <c r="F2070" i="16"/>
  <c r="F1734" i="16"/>
  <c r="F2073" i="16"/>
  <c r="F1013" i="16"/>
  <c r="F1090" i="16"/>
  <c r="F1091" i="16"/>
  <c r="F300" i="16"/>
  <c r="F84" i="16"/>
  <c r="F1549" i="16"/>
  <c r="F902" i="16"/>
  <c r="F1958" i="16"/>
  <c r="F1311" i="16"/>
  <c r="F544" i="16"/>
  <c r="F545" i="16"/>
  <c r="F1961" i="16"/>
  <c r="F907" i="16"/>
  <c r="F548" i="16"/>
  <c r="F142" i="16"/>
  <c r="F311" i="16"/>
  <c r="F1823" i="16"/>
  <c r="F1224" i="16"/>
  <c r="F1009" i="16"/>
  <c r="F1010" i="16"/>
  <c r="F1203" i="16"/>
  <c r="F149" i="16"/>
  <c r="F486" i="16"/>
  <c r="F439" i="16"/>
  <c r="F1870" i="16"/>
  <c r="F2251" i="16"/>
  <c r="F1794" i="16"/>
  <c r="F1796" i="16"/>
  <c r="F2080" i="16"/>
  <c r="F1134" i="16"/>
  <c r="F1204" i="16"/>
  <c r="F1256" i="16"/>
  <c r="F633" i="16"/>
  <c r="F2381" i="16"/>
  <c r="F777" i="16"/>
  <c r="F1532" i="16"/>
  <c r="F2263" i="16"/>
  <c r="F2337" i="16"/>
  <c r="F561" i="16"/>
  <c r="F1860" i="16"/>
  <c r="F320" i="16"/>
  <c r="F1545" i="16"/>
  <c r="F298" i="16"/>
  <c r="F1162" i="16"/>
  <c r="F1163" i="16"/>
  <c r="F780" i="16"/>
  <c r="F301" i="16"/>
  <c r="F1813" i="16"/>
  <c r="F1094" i="16"/>
  <c r="F2078" i="16"/>
  <c r="F1527" i="16"/>
  <c r="F904" i="16"/>
  <c r="F905" i="16"/>
  <c r="F89" i="16"/>
  <c r="F1051" i="16"/>
  <c r="F908" i="16"/>
  <c r="F310" i="16"/>
  <c r="F479" i="16"/>
  <c r="F144" i="16"/>
  <c r="F1536" i="16"/>
  <c r="F1225" i="16"/>
  <c r="F1202" i="16"/>
  <c r="F1515" i="16"/>
  <c r="F317" i="16"/>
  <c r="F558" i="16"/>
  <c r="F559" i="16"/>
  <c r="F1962" i="16"/>
  <c r="F680" i="16"/>
  <c r="F1965" i="16"/>
  <c r="F2085" i="16"/>
  <c r="F1133" i="16"/>
  <c r="F1304" i="16"/>
  <c r="F1305" i="16"/>
  <c r="F1312" i="16"/>
  <c r="F465" i="16"/>
  <c r="F200" i="16"/>
  <c r="F1528" i="16"/>
  <c r="F2067" i="16"/>
  <c r="F2335" i="16"/>
  <c r="F2071" i="16"/>
  <c r="F1089" i="16"/>
  <c r="F2072" i="16"/>
  <c r="F1012" i="16"/>
  <c r="F1689" i="16"/>
  <c r="F442" i="16"/>
  <c r="F1306" i="16"/>
  <c r="F1307" i="16"/>
  <c r="F900" i="16"/>
  <c r="F781" i="16"/>
  <c r="F1861" i="16"/>
  <c r="F1166" i="16"/>
  <c r="F86" i="16"/>
  <c r="F1863" i="16"/>
  <c r="F976" i="16"/>
  <c r="F1241" i="16"/>
  <c r="F306" i="16"/>
  <c r="F1243" i="16"/>
  <c r="F213" i="16"/>
  <c r="F550" i="16"/>
  <c r="F551" i="16"/>
  <c r="F312" i="16"/>
  <c r="F1704" i="16"/>
  <c r="F1537" i="16"/>
  <c r="F147" i="16"/>
  <c r="F1539" i="16"/>
  <c r="F557" i="16"/>
  <c r="F678" i="16"/>
  <c r="F631" i="16"/>
  <c r="F2081" i="16"/>
  <c r="F1964" i="16"/>
  <c r="F2084" i="16"/>
  <c r="F2253" i="16"/>
  <c r="F1303" i="16"/>
  <c r="F1517" i="16"/>
  <c r="F1518" i="16"/>
  <c r="F1519" i="16"/>
  <c r="F1314" i="16"/>
  <c r="F776" i="16"/>
  <c r="F1672" i="16"/>
  <c r="F1738" i="16"/>
  <c r="F2338" i="16"/>
  <c r="F894" i="16"/>
  <c r="F1541" i="16"/>
  <c r="F1960" i="16"/>
  <c r="F1544" i="16"/>
  <c r="F1737" i="16"/>
  <c r="F466" i="16"/>
  <c r="F1911" i="16"/>
  <c r="F408" i="16"/>
  <c r="F2155" i="16"/>
  <c r="F1520" i="16"/>
  <c r="F1736" i="16"/>
  <c r="F679" i="16"/>
  <c r="F1522" i="16"/>
  <c r="F1120" i="16"/>
  <c r="F145" i="16"/>
  <c r="F2083" i="16"/>
  <c r="F1521" i="16"/>
  <c r="F1867" i="16"/>
  <c r="F767" i="16"/>
  <c r="F1403" i="16"/>
  <c r="F1313" i="16"/>
  <c r="F146" i="16"/>
  <c r="F2156" i="16"/>
  <c r="F2260" i="16"/>
  <c r="F1092" i="16"/>
  <c r="F546" i="16"/>
  <c r="F315" i="16"/>
  <c r="F2397" i="16"/>
  <c r="F1375" i="16"/>
  <c r="F2185" i="16"/>
  <c r="F297" i="16"/>
  <c r="F901" i="16"/>
  <c r="F1315" i="16"/>
  <c r="F148" i="16"/>
  <c r="F1516" i="16"/>
  <c r="F1376" i="16"/>
  <c r="F303" i="16"/>
  <c r="F1957" i="16"/>
  <c r="F309" i="16"/>
  <c r="F677" i="16"/>
  <c r="F1662" i="16"/>
  <c r="F1869" i="16"/>
  <c r="F1310" i="16"/>
  <c r="F766" i="16"/>
  <c r="F774" i="16"/>
  <c r="F1711" i="16"/>
  <c r="F1733" i="16"/>
  <c r="D34" i="16"/>
  <c r="D31" i="16" l="1"/>
  <c r="D33" i="16"/>
  <c r="F38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1E65D95-E685-48F9-95CF-22D959B84347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<sst xmlns="http://schemas.openxmlformats.org/spreadsheetml/2006/main" count="10953" uniqueCount="696">
  <si>
    <t>Run</t>
  </si>
  <si>
    <t>Year</t>
  </si>
  <si>
    <t>node.Gen</t>
  </si>
  <si>
    <t>Node</t>
  </si>
  <si>
    <t>generationMWh</t>
  </si>
  <si>
    <t>loadMWh</t>
  </si>
  <si>
    <t>deltaSS</t>
  </si>
  <si>
    <t>pos_deltaSS</t>
  </si>
  <si>
    <t>neg_deltaSS</t>
  </si>
  <si>
    <t>deltaCS</t>
  </si>
  <si>
    <t>pos_deltaCS</t>
  </si>
  <si>
    <t>neg_deltaCS</t>
  </si>
  <si>
    <t>GEN Benefit</t>
  </si>
  <si>
    <t>LOAD Benefit</t>
  </si>
  <si>
    <t>Benefit</t>
  </si>
  <si>
    <t>POC name</t>
  </si>
  <si>
    <t>Final Customer</t>
  </si>
  <si>
    <t>node.Gen_Customer</t>
  </si>
  <si>
    <t>BPE_HAY_No VPO_2014_2015</t>
  </si>
  <si>
    <t>2014_2015</t>
  </si>
  <si>
    <t>ABY0111</t>
  </si>
  <si>
    <t>Alpine Energy</t>
  </si>
  <si>
    <t>BPE_HAY_No VPO_2015_2016</t>
  </si>
  <si>
    <t>2015_2016</t>
  </si>
  <si>
    <t>BPE_HAY_No VPO_2016_2017</t>
  </si>
  <si>
    <t>2016_2017</t>
  </si>
  <si>
    <t>BPE_HAY_No VPO_2017_2018</t>
  </si>
  <si>
    <t>2017_2018</t>
  </si>
  <si>
    <t>HVDC_Var_No Res_2014_2015</t>
  </si>
  <si>
    <t>HVDC_Var_No Res_2015_2016</t>
  </si>
  <si>
    <t>HVDC_Var_No Res_2016_2017</t>
  </si>
  <si>
    <t>HVDC_Var_No Res_2017_2018</t>
  </si>
  <si>
    <t>LSI Reliability_No VPO_2014_2015</t>
  </si>
  <si>
    <t>LSI Reliability_No VPO_2015_2016</t>
  </si>
  <si>
    <t>LSI Reliability_No VPO_2016_2017</t>
  </si>
  <si>
    <t>LSI Reliability_No VPO_2017_2018</t>
  </si>
  <si>
    <t>LSI Renw_No VPO_2014_2015</t>
  </si>
  <si>
    <t>LSI Renw_No VPO_2015_2016</t>
  </si>
  <si>
    <t>LSI Renw_No VPO_2016_2017</t>
  </si>
  <si>
    <t>LSI Renw_No VPO_2017_2018</t>
  </si>
  <si>
    <t>NIGU variable_2014_2015</t>
  </si>
  <si>
    <t>NIGU variable_2015_2016</t>
  </si>
  <si>
    <t>NIGU variable_2016_2017</t>
  </si>
  <si>
    <t>NIGU variable_2017_2018</t>
  </si>
  <si>
    <t>Wairakei_Var_2014_2015</t>
  </si>
  <si>
    <t>Wairakei_Var_2015_2016</t>
  </si>
  <si>
    <t>Wairakei_Var_2016_2017</t>
  </si>
  <si>
    <t>Wairakei_Var_2017_2018</t>
  </si>
  <si>
    <t>ADD0111</t>
  </si>
  <si>
    <t>Orion</t>
  </si>
  <si>
    <t>ADD0661</t>
  </si>
  <si>
    <t>ALB0331</t>
  </si>
  <si>
    <t>Vector</t>
  </si>
  <si>
    <t>ALB1101</t>
  </si>
  <si>
    <t>APS0111</t>
  </si>
  <si>
    <t>ARA2201</t>
  </si>
  <si>
    <t>ARA2201 ARA0</t>
  </si>
  <si>
    <t>Mercury</t>
  </si>
  <si>
    <t>ARG1101</t>
  </si>
  <si>
    <t>TrustPower</t>
  </si>
  <si>
    <t>ARG1101 BRR0</t>
  </si>
  <si>
    <t>ARI1101</t>
  </si>
  <si>
    <t>ARI1101 ARI0</t>
  </si>
  <si>
    <t>ARI1102</t>
  </si>
  <si>
    <t>ARI1102 ARI0</t>
  </si>
  <si>
    <t>ASB0331</t>
  </si>
  <si>
    <t>Electricity Ashburton</t>
  </si>
  <si>
    <t>ASB0661</t>
  </si>
  <si>
    <t>ASB0661 HBK0</t>
  </si>
  <si>
    <t>ASY0111</t>
  </si>
  <si>
    <t>MainPower</t>
  </si>
  <si>
    <t>ATI2201</t>
  </si>
  <si>
    <t>ATI2201 ATI0</t>
  </si>
  <si>
    <t>ATU1101</t>
  </si>
  <si>
    <t>Westpower</t>
  </si>
  <si>
    <t>AVI2201</t>
  </si>
  <si>
    <t>AVI2201 AVI0</t>
  </si>
  <si>
    <t>Meridian</t>
  </si>
  <si>
    <t>BAL0331</t>
  </si>
  <si>
    <t>OtagoNet JV</t>
  </si>
  <si>
    <t>BDE0111</t>
  </si>
  <si>
    <t>Daiken Southland</t>
  </si>
  <si>
    <t>Resolution Dev</t>
  </si>
  <si>
    <t>BEN2202</t>
  </si>
  <si>
    <t>BEN2202 BEN0</t>
  </si>
  <si>
    <t>BLN0331</t>
  </si>
  <si>
    <t>Marlborough Lines</t>
  </si>
  <si>
    <t>BOB0331</t>
  </si>
  <si>
    <t>Counties Power</t>
  </si>
  <si>
    <t>BOB1101</t>
  </si>
  <si>
    <t>BPD1101</t>
  </si>
  <si>
    <t>BPE0331</t>
  </si>
  <si>
    <t>Powerco</t>
  </si>
  <si>
    <t>BPE0331 TWF0</t>
  </si>
  <si>
    <t>BPE0551</t>
  </si>
  <si>
    <t>New Zealand Rail</t>
  </si>
  <si>
    <t>BPT1101</t>
  </si>
  <si>
    <t>Network Waitaki</t>
  </si>
  <si>
    <t>BRB0331</t>
  </si>
  <si>
    <t>Northpower</t>
  </si>
  <si>
    <t>BRK0331</t>
  </si>
  <si>
    <t>BRY0661</t>
  </si>
  <si>
    <t>BWK1101</t>
  </si>
  <si>
    <t>Aurora Energy</t>
  </si>
  <si>
    <t>BWK1101 WPI0</t>
  </si>
  <si>
    <t>CBG0111</t>
  </si>
  <si>
    <t>Waipa Networks</t>
  </si>
  <si>
    <t>CLH0111</t>
  </si>
  <si>
    <t>CML0331</t>
  </si>
  <si>
    <t>COB0661</t>
  </si>
  <si>
    <t>COB0661 COB0</t>
  </si>
  <si>
    <t>COL0111</t>
  </si>
  <si>
    <t>COL0661</t>
  </si>
  <si>
    <t>COL0661 COL0</t>
  </si>
  <si>
    <t>CPK0111</t>
  </si>
  <si>
    <t>Wellington Electricity</t>
  </si>
  <si>
    <t>CPK0331</t>
  </si>
  <si>
    <t>CST0331</t>
  </si>
  <si>
    <t>CUL0331</t>
  </si>
  <si>
    <t>CUL0661</t>
  </si>
  <si>
    <t>CYD0331</t>
  </si>
  <si>
    <t>Contact Energy</t>
  </si>
  <si>
    <t>CYD2201</t>
  </si>
  <si>
    <t>CYD2201 CYD0</t>
  </si>
  <si>
    <t>DOB0331</t>
  </si>
  <si>
    <t>RFN1101</t>
  </si>
  <si>
    <t>DVK0111</t>
  </si>
  <si>
    <t>Scanpower</t>
  </si>
  <si>
    <t>EDG0331</t>
  </si>
  <si>
    <t>Horizon Energy</t>
  </si>
  <si>
    <t>EDN0331</t>
  </si>
  <si>
    <t>The Power Company</t>
  </si>
  <si>
    <t>FHL0331</t>
  </si>
  <si>
    <t>Unison Networks</t>
  </si>
  <si>
    <t>FKN0331</t>
  </si>
  <si>
    <t>Electricity Southland</t>
  </si>
  <si>
    <t>GFD0331</t>
  </si>
  <si>
    <t>GIS0501</t>
  </si>
  <si>
    <t>Eastland Network</t>
  </si>
  <si>
    <t>GLN0331</t>
  </si>
  <si>
    <t>NZ Steel</t>
  </si>
  <si>
    <t>GLN0332</t>
  </si>
  <si>
    <t>GLN0332 GLN0</t>
  </si>
  <si>
    <t>GOR0331</t>
  </si>
  <si>
    <t>GYM0661</t>
  </si>
  <si>
    <t>GYT0331</t>
  </si>
  <si>
    <t>HAM0331</t>
  </si>
  <si>
    <t>WEL Networks</t>
  </si>
  <si>
    <t>HAM0551</t>
  </si>
  <si>
    <t>HAY0111</t>
  </si>
  <si>
    <t>HAY0331</t>
  </si>
  <si>
    <t>HEN0331</t>
  </si>
  <si>
    <t>HEP0331</t>
  </si>
  <si>
    <t>HIN0331</t>
  </si>
  <si>
    <t>HKK0661</t>
  </si>
  <si>
    <t>HLY0331</t>
  </si>
  <si>
    <t>HLY2201</t>
  </si>
  <si>
    <t>HLY2201 HLY1</t>
  </si>
  <si>
    <t>Genesis Power</t>
  </si>
  <si>
    <t>HLY2201 HLY2</t>
  </si>
  <si>
    <t>HLY2201 HLY4</t>
  </si>
  <si>
    <t>HLY2201 HLY5</t>
  </si>
  <si>
    <t>HLY2201 HLY6</t>
  </si>
  <si>
    <t>HOB1101</t>
  </si>
  <si>
    <t>HOR0331</t>
  </si>
  <si>
    <t>HOR0661</t>
  </si>
  <si>
    <t>HTI0331</t>
  </si>
  <si>
    <t>The Lines Company</t>
  </si>
  <si>
    <t>HUI0331</t>
  </si>
  <si>
    <t>HWA0331</t>
  </si>
  <si>
    <t>HWA0332</t>
  </si>
  <si>
    <t>B.E.R. (Kupe) Ltd</t>
  </si>
  <si>
    <t>HWA1101</t>
  </si>
  <si>
    <t>Whareroa Cogen. Ltd</t>
  </si>
  <si>
    <t>HWA1101 PTA1</t>
  </si>
  <si>
    <t>HWA1101 PTA2</t>
  </si>
  <si>
    <t>HWA1101 PTA3</t>
  </si>
  <si>
    <t>HWA1102</t>
  </si>
  <si>
    <t>HWA1102 WAA0</t>
  </si>
  <si>
    <t>HWA1102 WAA1</t>
  </si>
  <si>
    <t>HWB0331</t>
  </si>
  <si>
    <t>HWB0331 MAH0</t>
  </si>
  <si>
    <t>HWB0331 WPI0</t>
  </si>
  <si>
    <t>HWB0332</t>
  </si>
  <si>
    <t>HWB1101</t>
  </si>
  <si>
    <t>INV0331</t>
  </si>
  <si>
    <t>Electricity Invercargill</t>
  </si>
  <si>
    <t>ISL0331</t>
  </si>
  <si>
    <t>ISL0661</t>
  </si>
  <si>
    <t>KAI0111</t>
  </si>
  <si>
    <t>KAW0111</t>
  </si>
  <si>
    <t>KAW0111 TAM0</t>
  </si>
  <si>
    <t>KAW0112</t>
  </si>
  <si>
    <t>Norske Skog</t>
  </si>
  <si>
    <t>KAW0112 DLS0</t>
  </si>
  <si>
    <t>KAW0112 ONU0</t>
  </si>
  <si>
    <t>KAW0113</t>
  </si>
  <si>
    <t>KAW0113 DLS1</t>
  </si>
  <si>
    <t>KAW1101</t>
  </si>
  <si>
    <t>KAW1101 KAG0</t>
  </si>
  <si>
    <t>KBY0661</t>
  </si>
  <si>
    <t>KBY0662</t>
  </si>
  <si>
    <t>KEN0331</t>
  </si>
  <si>
    <t>KIK0111</t>
  </si>
  <si>
    <t>Network Tasman</t>
  </si>
  <si>
    <t>KIN0111</t>
  </si>
  <si>
    <t>KIN0112</t>
  </si>
  <si>
    <t>KIN0112 KIN0</t>
  </si>
  <si>
    <t>KIN0113</t>
  </si>
  <si>
    <t>KIN0331</t>
  </si>
  <si>
    <t>KMO0331</t>
  </si>
  <si>
    <t>KOE1101</t>
  </si>
  <si>
    <t>Top Energy</t>
  </si>
  <si>
    <t>KPA1101</t>
  </si>
  <si>
    <t>Nova</t>
  </si>
  <si>
    <t>KPA1101 KPI1</t>
  </si>
  <si>
    <t>KPO1101</t>
  </si>
  <si>
    <t>KPO1101 KPO0</t>
  </si>
  <si>
    <t>KPU0661</t>
  </si>
  <si>
    <t>KUM0661</t>
  </si>
  <si>
    <t>KUM0661 KUM0</t>
  </si>
  <si>
    <t>KWA0111</t>
  </si>
  <si>
    <t>LFD1101</t>
  </si>
  <si>
    <t>LFD1102</t>
  </si>
  <si>
    <t>LTN0331</t>
  </si>
  <si>
    <t>LTN0331 TWF0</t>
  </si>
  <si>
    <t>MAN2201</t>
  </si>
  <si>
    <t>MAN2201 MAN0</t>
  </si>
  <si>
    <t>MAT1101</t>
  </si>
  <si>
    <t>Southern Generation</t>
  </si>
  <si>
    <t>MAT1101 ANI0</t>
  </si>
  <si>
    <t>MAT1101 MAT0</t>
  </si>
  <si>
    <t>MCH0111</t>
  </si>
  <si>
    <t>MER0331</t>
  </si>
  <si>
    <t>MGM0331</t>
  </si>
  <si>
    <t>MHO0331</t>
  </si>
  <si>
    <t>MANGAHAO</t>
  </si>
  <si>
    <t>Electra</t>
  </si>
  <si>
    <t>MHO0331_Electra</t>
  </si>
  <si>
    <t>MHO0331 MHO0</t>
  </si>
  <si>
    <t>MHO0331 MHO0_KCE (Mangahao)</t>
  </si>
  <si>
    <t>MKE1101</t>
  </si>
  <si>
    <t>Todd Gen. Taranaki</t>
  </si>
  <si>
    <t>MKE1101 MKE1</t>
  </si>
  <si>
    <t>MLG0111</t>
  </si>
  <si>
    <t>MLG0331</t>
  </si>
  <si>
    <t>MLN0661</t>
  </si>
  <si>
    <t>MLN0664</t>
  </si>
  <si>
    <t>MNG0331</t>
  </si>
  <si>
    <t>MNG1101</t>
  </si>
  <si>
    <t>MNI0111</t>
  </si>
  <si>
    <t>Methanex</t>
  </si>
  <si>
    <t>MOT0111</t>
  </si>
  <si>
    <t>MPE1101</t>
  </si>
  <si>
    <t>MPI0661</t>
  </si>
  <si>
    <t>MST0331</t>
  </si>
  <si>
    <t>MTI2201</t>
  </si>
  <si>
    <t>MTI2201 MTI0</t>
  </si>
  <si>
    <t>MTM0331</t>
  </si>
  <si>
    <t>MTN0331</t>
  </si>
  <si>
    <t>MTO0331</t>
  </si>
  <si>
    <t>MTR0331</t>
  </si>
  <si>
    <t>NAP2201</t>
  </si>
  <si>
    <t>Nga Awa Purua JV</t>
  </si>
  <si>
    <t>NAP2201 NAP0</t>
  </si>
  <si>
    <t>NAP2202</t>
  </si>
  <si>
    <t>Ngatamariki Geothermal</t>
  </si>
  <si>
    <t>NAP2202 NTM0</t>
  </si>
  <si>
    <t>NMA0331</t>
  </si>
  <si>
    <t>NMA0331 WHL0</t>
  </si>
  <si>
    <t>NPK0331</t>
  </si>
  <si>
    <t>NPL0331</t>
  </si>
  <si>
    <t>Port Taranaki</t>
  </si>
  <si>
    <t>NSY0331</t>
  </si>
  <si>
    <t>NSY0331 PAE0</t>
  </si>
  <si>
    <t>OAM0331</t>
  </si>
  <si>
    <t>OHA2201</t>
  </si>
  <si>
    <t>OHA2201 OHA0</t>
  </si>
  <si>
    <t>OHB2201</t>
  </si>
  <si>
    <t>OHB2201 OHB0</t>
  </si>
  <si>
    <t>OHC2201</t>
  </si>
  <si>
    <t>OHC2201 OHC0</t>
  </si>
  <si>
    <t>OHK2201</t>
  </si>
  <si>
    <t>OHK2201 OHK0</t>
  </si>
  <si>
    <t>OKI2201</t>
  </si>
  <si>
    <t>OKI2201 OKI0</t>
  </si>
  <si>
    <t>OKN0111</t>
  </si>
  <si>
    <t>ONG0331</t>
  </si>
  <si>
    <t>OPK0331</t>
  </si>
  <si>
    <t>ORO1101</t>
  </si>
  <si>
    <t>Buller Electricity</t>
  </si>
  <si>
    <t>ORO1102</t>
  </si>
  <si>
    <t>OTA0221</t>
  </si>
  <si>
    <t>OTA2202</t>
  </si>
  <si>
    <t>OTA2202 OTC0</t>
  </si>
  <si>
    <t>OTI0111</t>
  </si>
  <si>
    <t>OWH0111</t>
  </si>
  <si>
    <t>PAK0331</t>
  </si>
  <si>
    <t>PAO1101</t>
  </si>
  <si>
    <t>PEN0221</t>
  </si>
  <si>
    <t>PEN0251</t>
  </si>
  <si>
    <t>PEN0331</t>
  </si>
  <si>
    <t>PEN1101</t>
  </si>
  <si>
    <t>PNI0331</t>
  </si>
  <si>
    <t>PPI2201</t>
  </si>
  <si>
    <t>PPI2201 PPI0</t>
  </si>
  <si>
    <t>PRM0331</t>
  </si>
  <si>
    <t>PARAPARAUMU</t>
  </si>
  <si>
    <t>PRM0331_Electra</t>
  </si>
  <si>
    <t>RDF0331</t>
  </si>
  <si>
    <t>RFN1102</t>
  </si>
  <si>
    <t>ROS0221</t>
  </si>
  <si>
    <t>ROS1101</t>
  </si>
  <si>
    <t>ROT0111</t>
  </si>
  <si>
    <t>ROT0331</t>
  </si>
  <si>
    <t>ROT1101</t>
  </si>
  <si>
    <t>ROT1101 WHE0</t>
  </si>
  <si>
    <t>ROX1101</t>
  </si>
  <si>
    <t>ROX1101 ROX0</t>
  </si>
  <si>
    <t>ROX2201</t>
  </si>
  <si>
    <t>ROX2201 ROX0</t>
  </si>
  <si>
    <t>RPO2201</t>
  </si>
  <si>
    <t>RPO2201 RPO0</t>
  </si>
  <si>
    <t>SBK0331</t>
  </si>
  <si>
    <t>SBK0661</t>
  </si>
  <si>
    <t>SDN0331</t>
  </si>
  <si>
    <t>SFD0331</t>
  </si>
  <si>
    <t>SFD2201</t>
  </si>
  <si>
    <t>SFD2201 SFD21</t>
  </si>
  <si>
    <t>SFD2201 SFD22</t>
  </si>
  <si>
    <t>SFD2201 SPL0</t>
  </si>
  <si>
    <t>STK0331</t>
  </si>
  <si>
    <t>Nelson Electricity</t>
  </si>
  <si>
    <t>STK0661</t>
  </si>
  <si>
    <t>STK0661 COB0</t>
  </si>
  <si>
    <t>STU0111</t>
  </si>
  <si>
    <t>SVL0331</t>
  </si>
  <si>
    <t>SWN0251</t>
  </si>
  <si>
    <t>SWN2201</t>
  </si>
  <si>
    <t>Southdown Generation</t>
  </si>
  <si>
    <t>SWN2201 SWN0</t>
  </si>
  <si>
    <t>SWN2201 SWN5</t>
  </si>
  <si>
    <t>TAK0331</t>
  </si>
  <si>
    <t>TGA0111</t>
  </si>
  <si>
    <t>TGA0331</t>
  </si>
  <si>
    <t>TGA0331 KMI0</t>
  </si>
  <si>
    <t>THI2201</t>
  </si>
  <si>
    <t>THI2201 THI1</t>
  </si>
  <si>
    <t>THI2201 THI2</t>
  </si>
  <si>
    <t>TIM0111</t>
  </si>
  <si>
    <t>TKA0111</t>
  </si>
  <si>
    <t>TKA0111 TKA1</t>
  </si>
  <si>
    <t>TKA0331</t>
  </si>
  <si>
    <t>TKB2201</t>
  </si>
  <si>
    <t>TKB2201 TKB1</t>
  </si>
  <si>
    <t>TKH0111</t>
  </si>
  <si>
    <t>TKR0331</t>
  </si>
  <si>
    <t>TKU0331</t>
  </si>
  <si>
    <t>TKU2201</t>
  </si>
  <si>
    <t>TKU2201 TKU0</t>
  </si>
  <si>
    <t>TMI0331</t>
  </si>
  <si>
    <t>TMK0331</t>
  </si>
  <si>
    <t>TMN0551</t>
  </si>
  <si>
    <t>TMU0111</t>
  </si>
  <si>
    <t>TNG0111</t>
  </si>
  <si>
    <t>Winstone Pulp Int</t>
  </si>
  <si>
    <t>TNG0551</t>
  </si>
  <si>
    <t>TRK0111</t>
  </si>
  <si>
    <t>TUI0111</t>
  </si>
  <si>
    <t>TUI1101</t>
  </si>
  <si>
    <t>TUI1101 KTW0</t>
  </si>
  <si>
    <t>TUI1101 PRI0</t>
  </si>
  <si>
    <t>TUI1101 TUI0</t>
  </si>
  <si>
    <t>TWC2201</t>
  </si>
  <si>
    <t>Tilt Renewables</t>
  </si>
  <si>
    <t>TWC2201 NZW0</t>
  </si>
  <si>
    <t>TWC2201 TWF0</t>
  </si>
  <si>
    <t>TWH0331 TUK0</t>
  </si>
  <si>
    <t>TWH0331</t>
  </si>
  <si>
    <t>TWI2201</t>
  </si>
  <si>
    <t>NZAS</t>
  </si>
  <si>
    <t>TWZ0331</t>
  </si>
  <si>
    <t>UHT0331</t>
  </si>
  <si>
    <t>WAI0111</t>
  </si>
  <si>
    <t>WDV0111</t>
  </si>
  <si>
    <t>WDV1101</t>
  </si>
  <si>
    <t>WDV1101 TAP0</t>
  </si>
  <si>
    <t>WEL0331</t>
  </si>
  <si>
    <t>WGN0331</t>
  </si>
  <si>
    <t>WHI0111</t>
  </si>
  <si>
    <t>Pan Pacific</t>
  </si>
  <si>
    <t>WHI2201</t>
  </si>
  <si>
    <t>WHI2201 WHI0</t>
  </si>
  <si>
    <t>WHU0331</t>
  </si>
  <si>
    <t>WIL0331</t>
  </si>
  <si>
    <t>WIL0331 MCK0</t>
  </si>
  <si>
    <t>WIR0331</t>
  </si>
  <si>
    <t>WKM2201</t>
  </si>
  <si>
    <t>WKM2201 MOK0</t>
  </si>
  <si>
    <t>WKM2201 WKM0</t>
  </si>
  <si>
    <t>WKO0331</t>
  </si>
  <si>
    <t>WPA2201</t>
  </si>
  <si>
    <t>WPA2201 WPA0</t>
  </si>
  <si>
    <t>WPR0331</t>
  </si>
  <si>
    <t>WPR0661</t>
  </si>
  <si>
    <t>WPT0111</t>
  </si>
  <si>
    <t>WPW0331</t>
  </si>
  <si>
    <t>Centralines</t>
  </si>
  <si>
    <t>WRA0111</t>
  </si>
  <si>
    <t>WRD0331</t>
  </si>
  <si>
    <t>WRK0331</t>
  </si>
  <si>
    <t>WRK0331 RKA0</t>
  </si>
  <si>
    <t>WRK0331 TAA0</t>
  </si>
  <si>
    <t>WRK2201</t>
  </si>
  <si>
    <t>WRK2201 WRK0</t>
  </si>
  <si>
    <t>WTK0111</t>
  </si>
  <si>
    <t>WTK0111 WTK0</t>
  </si>
  <si>
    <t>WTK0331</t>
  </si>
  <si>
    <t>WTU0331</t>
  </si>
  <si>
    <t>WVY0111</t>
  </si>
  <si>
    <t>WWD1102</t>
  </si>
  <si>
    <t>WWD1102 WWD0</t>
  </si>
  <si>
    <t>WWD1103</t>
  </si>
  <si>
    <t>WWD1103 WWD0</t>
  </si>
  <si>
    <t>TWH0331 TRC1</t>
  </si>
  <si>
    <t>HAM0111</t>
  </si>
  <si>
    <t>KCE (Mangahao)</t>
  </si>
  <si>
    <t>Row Labels</t>
  </si>
  <si>
    <t>Grand Total</t>
  </si>
  <si>
    <t>HVDC_Var_No Res</t>
  </si>
  <si>
    <t>LSI Reliability_No VPO</t>
  </si>
  <si>
    <t>LSI Renw_No VPO</t>
  </si>
  <si>
    <t>NIGU variable</t>
  </si>
  <si>
    <t>Wairakei_Var</t>
  </si>
  <si>
    <t>Investment</t>
  </si>
  <si>
    <t>After adjustment</t>
  </si>
  <si>
    <t>Before adjustment</t>
  </si>
  <si>
    <t>BPE_HAY_No VPO</t>
  </si>
  <si>
    <t>GEN</t>
  </si>
  <si>
    <t>LOAD</t>
  </si>
  <si>
    <t>Total</t>
  </si>
  <si>
    <t>Tuaropaki (Mercury)</t>
  </si>
  <si>
    <t>LSI Reliability</t>
  </si>
  <si>
    <t/>
  </si>
  <si>
    <t xml:space="preserve">Electricity Authority </t>
  </si>
  <si>
    <t>Date:</t>
  </si>
  <si>
    <t>Version:</t>
  </si>
  <si>
    <t>October 2022</t>
  </si>
  <si>
    <t>ALPE</t>
  </si>
  <si>
    <t>DUNE</t>
  </si>
  <si>
    <t>KUPE</t>
  </si>
  <si>
    <t>BUEL</t>
  </si>
  <si>
    <t>CHBP</t>
  </si>
  <si>
    <t>CTCT</t>
  </si>
  <si>
    <t>COUP</t>
  </si>
  <si>
    <t>RAYN</t>
  </si>
  <si>
    <t>EAST</t>
  </si>
  <si>
    <t>HORO</t>
  </si>
  <si>
    <t>EASH</t>
  </si>
  <si>
    <t>POWN</t>
  </si>
  <si>
    <t>GENE</t>
  </si>
  <si>
    <t>HRZE</t>
  </si>
  <si>
    <t>KCEM</t>
  </si>
  <si>
    <t>MPOW</t>
  </si>
  <si>
    <t>MARL</t>
  </si>
  <si>
    <t>MRPL</t>
  </si>
  <si>
    <t>MERI</t>
  </si>
  <si>
    <t>METH</t>
  </si>
  <si>
    <t>NELS</t>
  </si>
  <si>
    <t>TASM</t>
  </si>
  <si>
    <t>WATA</t>
  </si>
  <si>
    <t>TRNZ</t>
  </si>
  <si>
    <t>NAPA</t>
  </si>
  <si>
    <t>NTRG</t>
  </si>
  <si>
    <t>SKOG</t>
  </si>
  <si>
    <t>NPOW</t>
  </si>
  <si>
    <t>TBOP</t>
  </si>
  <si>
    <t>NZST</t>
  </si>
  <si>
    <t>ORON</t>
  </si>
  <si>
    <t>PANP</t>
  </si>
  <si>
    <t>PTNP</t>
  </si>
  <si>
    <t>POCO</t>
  </si>
  <si>
    <t>SOLE</t>
  </si>
  <si>
    <t>SCAN</t>
  </si>
  <si>
    <t>SCGL</t>
  </si>
  <si>
    <t>SOU2</t>
  </si>
  <si>
    <t>Southpark Utilities</t>
  </si>
  <si>
    <t>SHPK</t>
  </si>
  <si>
    <t>WTOM</t>
  </si>
  <si>
    <t>TARW</t>
  </si>
  <si>
    <t>TOD3</t>
  </si>
  <si>
    <t>TOPE</t>
  </si>
  <si>
    <t>TRUG</t>
  </si>
  <si>
    <t>UNIS</t>
  </si>
  <si>
    <t>VECT</t>
  </si>
  <si>
    <t>WAIP</t>
  </si>
  <si>
    <t>WELE</t>
  </si>
  <si>
    <t>UNET</t>
  </si>
  <si>
    <t>WPOW</t>
  </si>
  <si>
    <t>KIWI</t>
  </si>
  <si>
    <t>WNST</t>
  </si>
  <si>
    <t>BPE-HAY A&amp;B Reconductoring</t>
  </si>
  <si>
    <t xml:space="preserve">HVDC </t>
  </si>
  <si>
    <t>LSI Renewables</t>
  </si>
  <si>
    <t>North Island Grid Upgrade Project (NIGUP)</t>
  </si>
  <si>
    <t>WRK-WKM C (Wairakei Ring)</t>
  </si>
  <si>
    <t>Upper North Island Dynamic Reactive Support (UNIDRS)</t>
  </si>
  <si>
    <t>New allocation</t>
  </si>
  <si>
    <t>Source: 'vSPD outputs' sheet</t>
  </si>
  <si>
    <t>This file provides net benefits for investments included in Schedule 1, by customer, and separated into generation and load benefits</t>
  </si>
  <si>
    <t>Source: vSPD outputs by customer sourced from the Authority's impact modelling</t>
  </si>
  <si>
    <t>Overview</t>
  </si>
  <si>
    <t>- Mangahao generator incurred Schedule 1 benefit-based charges to the extent it was calculated to benefit from the transmission grid</t>
  </si>
  <si>
    <t>- Mangahao generator did not net against Electra's load</t>
  </si>
  <si>
    <t>Source data</t>
  </si>
  <si>
    <t>node_benefit_investment</t>
  </si>
  <si>
    <t>transpower_customer</t>
  </si>
  <si>
    <t>node</t>
  </si>
  <si>
    <t>BPE_HAY_TPM</t>
  </si>
  <si>
    <t>HVDC_no_reserve_FlexiNZD</t>
  </si>
  <si>
    <t>HVDC_with_reserve_FlexiNZD</t>
  </si>
  <si>
    <t>LSI_reliability_TPM</t>
  </si>
  <si>
    <t>LSI_renewables_TPM</t>
  </si>
  <si>
    <t>NIGUP_Flexi_NZDperMWh</t>
  </si>
  <si>
    <t>WRK_Flexi_NZDperMWh</t>
  </si>
  <si>
    <t>Customer</t>
  </si>
  <si>
    <t>Revised benefit</t>
  </si>
  <si>
    <t>Column Labels</t>
  </si>
  <si>
    <t>Average of Revised benefit</t>
  </si>
  <si>
    <t>Pre Adj Benefit</t>
  </si>
  <si>
    <t>Average of Pre Adj Benefit</t>
  </si>
  <si>
    <t>Results</t>
  </si>
  <si>
    <t>PRM0331 post adj</t>
  </si>
  <si>
    <t>PRM0331 pre adj</t>
  </si>
  <si>
    <t>MHO0331 pre adj</t>
  </si>
  <si>
    <t>MHO0331 post adj</t>
  </si>
  <si>
    <t>All Electra</t>
  </si>
  <si>
    <t>PRM</t>
  </si>
  <si>
    <t>MHO</t>
  </si>
  <si>
    <t>Adjusted load</t>
  </si>
  <si>
    <t>Customer code</t>
  </si>
  <si>
    <t>Alpine Energy Ltd</t>
  </si>
  <si>
    <t>Buller Electricity Ltd</t>
  </si>
  <si>
    <t>Genesis Energy Ltd</t>
  </si>
  <si>
    <t>Horizon Energy Distribution Ltd</t>
  </si>
  <si>
    <t>Beach Energy Resources NZ (Holdings) Ltd</t>
  </si>
  <si>
    <t>KWGL</t>
  </si>
  <si>
    <t>Kawerau Geothermal Limited</t>
  </si>
  <si>
    <t>MELT</t>
  </si>
  <si>
    <t>MEL (Te Apiti) Limited</t>
  </si>
  <si>
    <t>MELW</t>
  </si>
  <si>
    <t>MEL (West Wind) Limited</t>
  </si>
  <si>
    <t>Methanex New Zealand Ltd</t>
  </si>
  <si>
    <t>MSVP</t>
  </si>
  <si>
    <t>Nga Awa Purua Joint Venture</t>
  </si>
  <si>
    <t>Nelson Electricity Ltd</t>
  </si>
  <si>
    <t>Ngatamariki Geothermal Ltd</t>
  </si>
  <si>
    <t>OMVP</t>
  </si>
  <si>
    <t>Powernet Ltd</t>
  </si>
  <si>
    <t>Southdown Cogeneration Ltd</t>
  </si>
  <si>
    <t>Top Energy Ltd</t>
  </si>
  <si>
    <t>WAV1</t>
  </si>
  <si>
    <t>The Lines Company Ltd</t>
  </si>
  <si>
    <t xml:space="preserve">Source: </t>
  </si>
  <si>
    <t>Version 2.2 - August 2022</t>
  </si>
  <si>
    <t>Version</t>
  </si>
  <si>
    <t>Benefit-based charges (BBC) (per benefit-based investment and total)</t>
  </si>
  <si>
    <t>$m</t>
  </si>
  <si>
    <t>Total schedule 1 BBCs</t>
  </si>
  <si>
    <t>Main adjustments</t>
  </si>
  <si>
    <t>Old allocation</t>
  </si>
  <si>
    <t>All customers</t>
  </si>
  <si>
    <t>Source - from sheet 'Calculations - 2'</t>
  </si>
  <si>
    <t>Percentage allocation</t>
  </si>
  <si>
    <t>After Adj't</t>
  </si>
  <si>
    <t>Before Adj't</t>
  </si>
  <si>
    <t>Difference</t>
  </si>
  <si>
    <t>Total [Check]</t>
  </si>
  <si>
    <t>Calculation of adjustment and revised allocations by customer_location</t>
  </si>
  <si>
    <t>Allocated increase for other customers (not HORO and KCEM)</t>
  </si>
  <si>
    <t>Aurora Energy Ltd</t>
  </si>
  <si>
    <t>Centralines Ltd</t>
  </si>
  <si>
    <t>Contact Energy Ltd</t>
  </si>
  <si>
    <t>Counties Energy Ltd</t>
  </si>
  <si>
    <t>Daiken Southland Ltd</t>
  </si>
  <si>
    <t>EA Networks Ltd</t>
  </si>
  <si>
    <t>Eastland Network Ltd</t>
  </si>
  <si>
    <t>Electra Ltd</t>
  </si>
  <si>
    <t>GTL Energy (New Zealand) Pty Ltd</t>
  </si>
  <si>
    <t>KiwiRail Holdings Ltd</t>
  </si>
  <si>
    <t>Mainpower New Zealand Ltd</t>
  </si>
  <si>
    <t>Marlborough Lines Ltd</t>
  </si>
  <si>
    <t>Mercury NZ Ltd</t>
  </si>
  <si>
    <t>Mercury SPV Ltd</t>
  </si>
  <si>
    <t>Meridian Energy Ltd</t>
  </si>
  <si>
    <t>Network Tasman Ltd</t>
  </si>
  <si>
    <t>Network Waitaki Ltd</t>
  </si>
  <si>
    <t>New Zealand Aluminium Smelters Ltd</t>
  </si>
  <si>
    <t>New Zealand Steel Ltd</t>
  </si>
  <si>
    <t>Norske Skog Tasman Ltd</t>
  </si>
  <si>
    <t>Northpower Ltd</t>
  </si>
  <si>
    <t>Nova Energy Ltd</t>
  </si>
  <si>
    <t>OMV NZ Production Ltd</t>
  </si>
  <si>
    <t>Orion New Zealand Ltd</t>
  </si>
  <si>
    <t>Pan Pac Forest Product Ltd</t>
  </si>
  <si>
    <t>Powerco Ltd</t>
  </si>
  <si>
    <t>Scanpower Ltd</t>
  </si>
  <si>
    <t>Southern Generation GP Ltd</t>
  </si>
  <si>
    <t>Southpark Utilities Ltd</t>
  </si>
  <si>
    <t>Tararua Wind Power Ltd</t>
  </si>
  <si>
    <t>Todd Generation Taranaki Ltd</t>
  </si>
  <si>
    <t>Trustpower Ltd</t>
  </si>
  <si>
    <t>Unison Networks Ltd</t>
  </si>
  <si>
    <t>Vector Ltd</t>
  </si>
  <si>
    <t>Waipa Networks Ltd</t>
  </si>
  <si>
    <t>Waverley Wind Farm Ltd</t>
  </si>
  <si>
    <t>WEL Networks Ltd</t>
  </si>
  <si>
    <t>Wellington Electricity Lines Ltd</t>
  </si>
  <si>
    <t>Westpower Ltd</t>
  </si>
  <si>
    <t>Whareroa Cogeneration Ltd</t>
  </si>
  <si>
    <t>Winstone Pulp International Ltd</t>
  </si>
  <si>
    <t xml:space="preserve">Inputs </t>
  </si>
  <si>
    <t xml:space="preserve">Calculation </t>
  </si>
  <si>
    <t xml:space="preserve">https://www.emi.ea.govt.nz/Wholesale/Datasets/_AdditionalInformation/SupportingInformationAndAnalysis/2019/20190723_TPM_2019_IssuesPaper/2019_Proposal_Impacts_modelling </t>
  </si>
  <si>
    <t>Source:</t>
  </si>
  <si>
    <t xml:space="preserve"> vSPD modelling outputs used to support the Authority's 2020 TPM guidelines decision. www.ea.govt.nz/development/work-programme/pricing-cost-allocation/transmission-pricing-review/development/tpm-decision-and-guidelines/ </t>
  </si>
  <si>
    <t xml:space="preserve">Recalculates net load and revised benefits by netting KCE. KCE generator benefits are removed. </t>
  </si>
  <si>
    <t>Old allocation (as per schedule 1)</t>
  </si>
  <si>
    <t>Allocations</t>
  </si>
  <si>
    <t xml:space="preserve">Figures in columns A To S from workbook Net.vSPD adjustment module.xlsx, sheet "FINAL Net.vSPD", listed  filtered by Electra and Mangahao </t>
  </si>
  <si>
    <t>As outlined  in appendix A of the decision paper, the allocations  and the basis for the indicative charges are largely unchanged from what 
was proposed in 2019, apart from some minor tidy-up adjustments in response to 
submissions on data and calculations. The 2019 modelling is published here:</t>
  </si>
  <si>
    <t xml:space="preserve">Columns A to M below, correspond to a subset of columns A To S from workbook "2019 Proposal impacts modelling", sheet "Net.vSPD results", except for minor adjustments in response to submissions on the 2019 TPM guidelines consultation paper. </t>
  </si>
  <si>
    <t>The pivot table below summarises pre adjustment and post adjustment benefits for Electra, by connection location (summary of table in sheet "calcultations -1)</t>
  </si>
  <si>
    <t xml:space="preserve">Customer </t>
  </si>
  <si>
    <t>Sum of Old allocation</t>
  </si>
  <si>
    <t>Sum of New allocation</t>
  </si>
  <si>
    <t>Values</t>
  </si>
  <si>
    <t>Inputs  - indicative pricing</t>
  </si>
  <si>
    <t>Transpower, Indicative pricing model v2.2 (August 2022)</t>
  </si>
  <si>
    <t>Same allocation as NIGUP</t>
  </si>
  <si>
    <t>Pivot table for indicative pricing illustration</t>
  </si>
  <si>
    <t>Output</t>
  </si>
  <si>
    <t xml:space="preserve"> Current allocations (schedule 1)</t>
  </si>
  <si>
    <t>Allocations after proposed correction amendment (schedule 1)</t>
  </si>
  <si>
    <t>Appendix A</t>
  </si>
  <si>
    <t>Change in allocations due to proposed correction amendments (schedule 1)</t>
  </si>
  <si>
    <t>Proposed appendix A allocations</t>
  </si>
  <si>
    <t>Current appendix A allocation (and minor correction for pivot refresh as described in issue 9 of TPM correction amendment)</t>
  </si>
  <si>
    <t>Schedule 1 allocations (in relation to above customers)</t>
  </si>
  <si>
    <t>Indicative pricing impact</t>
  </si>
  <si>
    <t>This spreadsheet calculates the impact of treating Mangahao generation on Electra's network as an embedded generator.</t>
  </si>
  <si>
    <t>In the TPM guidelines decision, Mangahao generation was treated as a grid connected generator, which meant that:</t>
  </si>
  <si>
    <t xml:space="preserve">Below the impact on schedule 1 customer allocations </t>
  </si>
  <si>
    <t xml:space="preserve">Impact on schedule 1 customer allocations and appendix A </t>
  </si>
  <si>
    <t>Summary</t>
  </si>
  <si>
    <t xml:space="preserve">Calculations 2 </t>
  </si>
  <si>
    <t xml:space="preserve">Output for sheet caluclations -3 </t>
  </si>
  <si>
    <t xml:space="preserve">(note: HVDC with reserves note used, included as per 2020 guidelines  - for completenes only) </t>
  </si>
  <si>
    <t xml:space="preserve">Note: Published in support of TPM correction amendments </t>
  </si>
  <si>
    <t>Input  - net  vSPD benefits by investment (as per 2020 guidelines)</t>
  </si>
  <si>
    <t xml:space="preserve">Inputs and calculations 1: vSPD results for Electra and KCE and revised benefit calculation </t>
  </si>
  <si>
    <t xml:space="preserve">Total </t>
  </si>
  <si>
    <t>Change ($m)</t>
  </si>
  <si>
    <t>Appendix A of the TPM specifies the starting benefit-based investment customer allocations for seven 
historical investments (based on Schedule 1 in the TPM Guidelines and Transpower applying relevant 
adjustment clauses in the TPM)</t>
  </si>
  <si>
    <t>To translate schedule 1  allocations  to appendix A,    a number of adjustments adjustments to appendix A were applied. These are summarised in appendix 1 to of the 2022 decision paper (p126 ownwards https://www.ea.govt.nz/assets/dms-assets/30/2022-TPM-Decision-paper1358263.1.pdf)</t>
  </si>
  <si>
    <t>Appendix A allocations after applying the proposed corrections</t>
  </si>
  <si>
    <t>Below  the allocations with these adjustments applied, which reflect the allocations included in the TPM with mark ups for correction amendments (workings not shown)</t>
  </si>
  <si>
    <t>The main purpose of this sheet is to illustrate the impact of the proposed adjustment on Electra. Following consultation and  the Authority's decision, Transpower would update, if required, the Appendix A allocations that are applied in its pricing.</t>
  </si>
  <si>
    <t xml:space="preserve">Appendix A of the TPM specifies the starting benefit-based investment customer allocations for seven 
historical investments </t>
  </si>
  <si>
    <t>- set out the calculations used to derive the proposed change to Electra's TPM Appendix A allocations (that, if the Authority's decides to following consultation, would be included in the TPM), and the minor changes that follow for other customers.</t>
  </si>
  <si>
    <t>To translate schedule 1  allocations  to appendix A,  a number of adjustments  to appendix A were applied. These are summarised in appendix 1 to of the 2022 decision paper (p126 onwards https://www.ea.govt.nz/assets/dms-assets/30/2022-TPM-Decision-paper1358263.1.pdf)</t>
  </si>
  <si>
    <t>The net result of the changes (ie, Mangahao, remove adjustment, pivot table refresh) is a reduction in Trustpower’s Appendix A allocations.  The impact on Trustpower’s  indicative charges is a reduction of approximately $20k, and a corresponding re-allocation to other customers.</t>
  </si>
  <si>
    <t>For further information refer to sheet "Overview".</t>
  </si>
  <si>
    <t>Appendix A allocations</t>
  </si>
  <si>
    <t xml:space="preserve"> BBCs for customers included in Appendix A  of the new TPM in relation to the 7 historical investments (2022/23 indicative pricing)  </t>
  </si>
  <si>
    <t xml:space="preserve">Purpose </t>
  </si>
  <si>
    <t>Scope</t>
  </si>
  <si>
    <t xml:space="preserve">When re-performing the calculations to translate schedule 1 to Appendix A, we identified a minor adjustment that had been incorrectly applied to Trustpower’s Matahina connection. We have removed this adjustment. </t>
  </si>
  <si>
    <t xml:space="preserve">- results taken from  the  Authority's vSPD modelling underlying the 2020 TPM guidelines decisions for schedule 1 investments </t>
  </si>
  <si>
    <t>References are included in each  sheet.</t>
  </si>
  <si>
    <t>- appendix A allocations (based on the schedule 1 allocations in this workbook -workings not shown)</t>
  </si>
  <si>
    <t>The Appendix A also reflects a  refreshed pivot table (refer to consultation paper, issue #9).</t>
  </si>
  <si>
    <r>
      <t xml:space="preserve">Note: The appendix A adjusted for correction amendments in this workbook does not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(and is not intended to) include those changes Transpower has made  since the decision of the new TPM (in April 2022) and applied in its  indicative pricing for 2022/23 (eg, new customers, amalgamation of Nova and Todd Energy Generation etc)</t>
    </r>
  </si>
  <si>
    <t>Context</t>
  </si>
  <si>
    <t xml:space="preserve">Inputs include: </t>
  </si>
  <si>
    <t xml:space="preserve">TPM correction amendment 
Appendix A workings and indicative pricing </t>
  </si>
  <si>
    <t>The adjustment process  in this workbook applies netting to Electra using the same process that it applied for a other netting adjustments the Authority made in calculating Schedule 1 allocations in the 2020 TPM guidelines decision.</t>
  </si>
  <si>
    <t xml:space="preserve">Illustration of impact on indicative pricing (2022/23) </t>
  </si>
  <si>
    <t>Output for sheet "Illustrative pricing impact"</t>
  </si>
  <si>
    <t>The main purpose of this workbook is  to:</t>
  </si>
  <si>
    <t>- to illustrate the impact of the proposed adjustment on Electra's and other customers' indicative pricing for 2022/23 (noting that the  proposed correction amendments are minor and technical; we have not prepared a full revised set of indicative pricing.)</t>
  </si>
  <si>
    <t>v1.1</t>
  </si>
  <si>
    <t>Note from 20 November 2022:</t>
  </si>
  <si>
    <t xml:space="preserve">As explained in the 2022 decision (pp 126 -127), Mercury NZ Ltd’s allocations includes those for Southdown Cogeneration Ltd, and Meridian Energy Ltd’s allocations includes those for MEL (Te Apiti) Ltd and MEL (West Wind) Ltd. </t>
  </si>
  <si>
    <t>The Appendix A table published on 19 October had incorrectly omitted those allocations.</t>
  </si>
  <si>
    <t xml:space="preserve">On 20 October we updated Appendix A allocations for Mercury NZ Ltd and Meridian Energy Ltd.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</si>
</sst>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_-* #,##0.0_-;\(#,##0.0\)_-;_-* &quot;-&quot;_-;_-@_-"/>
    <numFmt numFmtId="169" formatCode="0.0"/>
    <numFmt numFmtId="170" formatCode="0.0000%"/>
    <numFmt numFmtId="171" formatCode="_-* #,##0.000_-;\(#,##0.000\)_-;_-* &quot;-&quot;_-;_-@_-"/>
    <numFmt numFmtId="172" formatCode="_-* #,##0.0_-;\-* #,##0.0_-;_-* &quot;-&quot;??_-;_-@_-"/>
    <numFmt numFmtId="173" formatCode="0.000%"/>
    <numFmt numFmtId="174" formatCode="0.00000%"/>
    <numFmt numFmtId="175" formatCode="0.000000%"/>
    <numFmt numFmtId="176" formatCode="0.00000000%"/>
    <numFmt numFmtId="177" formatCode="0.0000000000000000000%"/>
    <numFmt numFmtId="178" formatCode="_-* #,##0.000000000000000_-;\-* #,##0.000000000000000_-;_-* &quot;-&quot;??_-;_-@_-"/>
    <numFmt numFmtId="179" formatCode="_-* #,##0.000000000000_-;\-* #,##0.000000000000_-;_-* &quot;-&quot;??_-;_-@_-"/>
    <numFmt numFmtId="180" formatCode="0.000000000%"/>
    <numFmt numFmtId="181" formatCode="0.000000000000000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rgb="FF006553"/>
      <name val="Calibri"/>
      <family val="2"/>
      <scheme val="minor"/>
    </font>
    <font>
      <sz val="16"/>
      <color rgb="FF006553"/>
      <name val="Calibri"/>
      <family val="2"/>
      <scheme val="minor"/>
    </font>
    <font>
      <sz val="22"/>
      <color rgb="FF587987"/>
      <name val="Calibri"/>
      <family val="2"/>
      <scheme val="minor"/>
    </font>
    <font>
      <sz val="12"/>
      <color rgb="FF00655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165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2" fillId="0" borderId="0" xfId="1" applyNumberFormat="1" applyFont="1"/>
    <xf numFmtId="166" fontId="0" fillId="0" borderId="0" xfId="1" applyNumberFormat="1" applyFont="1"/>
    <xf numFmtId="10" fontId="0" fillId="0" borderId="0" xfId="2" applyNumberFormat="1" applyFont="1"/>
    <xf numFmtId="9" fontId="0" fillId="0" borderId="0" xfId="2" applyFont="1"/>
    <xf numFmtId="9" fontId="2" fillId="0" borderId="0" xfId="2" applyFont="1"/>
    <xf numFmtId="0" fontId="2" fillId="34" borderId="0" xfId="0" applyFont="1" applyFill="1"/>
    <xf numFmtId="0" fontId="0" fillId="34" borderId="0" xfId="0" applyFill="1"/>
    <xf numFmtId="0" fontId="19" fillId="34" borderId="0" xfId="0" applyFont="1" applyFill="1" applyAlignment="1">
      <alignment vertical="top"/>
    </xf>
    <xf numFmtId="0" fontId="20" fillId="34" borderId="0" xfId="0" quotePrefix="1" applyFont="1" applyFill="1" applyAlignment="1">
      <alignment vertical="top"/>
    </xf>
    <xf numFmtId="0" fontId="21" fillId="34" borderId="0" xfId="0" applyFont="1" applyFill="1" applyAlignment="1">
      <alignment vertical="top"/>
    </xf>
    <xf numFmtId="169" fontId="0" fillId="34" borderId="0" xfId="0" applyNumberFormat="1" applyFill="1"/>
    <xf numFmtId="0" fontId="2" fillId="35" borderId="0" xfId="0" applyFont="1" applyFill="1"/>
    <xf numFmtId="165" fontId="2" fillId="35" borderId="0" xfId="3" applyNumberFormat="1" applyFont="1" applyFill="1"/>
    <xf numFmtId="10" fontId="0" fillId="0" borderId="0" xfId="0" applyNumberFormat="1"/>
    <xf numFmtId="10" fontId="2" fillId="0" borderId="0" xfId="0" applyNumberFormat="1" applyFont="1"/>
    <xf numFmtId="0" fontId="0" fillId="0" borderId="10" xfId="0" applyBorder="1"/>
    <xf numFmtId="10" fontId="0" fillId="0" borderId="10" xfId="2" applyNumberFormat="1" applyFont="1" applyBorder="1"/>
    <xf numFmtId="0" fontId="22" fillId="36" borderId="0" xfId="0" applyFont="1" applyFill="1"/>
    <xf numFmtId="0" fontId="0" fillId="37" borderId="0" xfId="0" applyFill="1"/>
    <xf numFmtId="10" fontId="2" fillId="37" borderId="10" xfId="2" applyNumberFormat="1" applyFont="1" applyFill="1" applyBorder="1"/>
    <xf numFmtId="0" fontId="0" fillId="37" borderId="10" xfId="0" applyFill="1" applyBorder="1"/>
    <xf numFmtId="10" fontId="0" fillId="37" borderId="10" xfId="2" applyNumberFormat="1" applyFont="1" applyFill="1" applyBorder="1"/>
    <xf numFmtId="164" fontId="0" fillId="0" borderId="10" xfId="1" applyFont="1" applyBorder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0" fontId="0" fillId="35" borderId="0" xfId="0" applyFill="1"/>
    <xf numFmtId="0" fontId="0" fillId="0" borderId="0" xfId="0" pivotButton="1"/>
    <xf numFmtId="170" fontId="0" fillId="0" borderId="10" xfId="2" applyNumberFormat="1" applyFont="1" applyBorder="1"/>
    <xf numFmtId="165" fontId="0" fillId="0" borderId="0" xfId="0" pivotButton="1" applyNumberFormat="1"/>
    <xf numFmtId="0" fontId="0" fillId="0" borderId="0" xfId="0" applyAlignment="1">
      <alignment wrapText="1"/>
    </xf>
    <xf numFmtId="165" fontId="15" fillId="0" borderId="0" xfId="1" applyNumberFormat="1" applyFont="1"/>
    <xf numFmtId="0" fontId="25" fillId="38" borderId="0" xfId="0" applyFont="1" applyFill="1"/>
    <xf numFmtId="0" fontId="25" fillId="39" borderId="0" xfId="0" applyFont="1" applyFill="1"/>
    <xf numFmtId="0" fontId="6" fillId="34" borderId="3" xfId="7" applyFill="1"/>
    <xf numFmtId="0" fontId="23" fillId="35" borderId="0" xfId="0" applyFont="1" applyFill="1" applyAlignment="1">
      <alignment wrapText="1"/>
    </xf>
    <xf numFmtId="171" fontId="27" fillId="38" borderId="4" xfId="45" applyNumberFormat="1" applyFont="1" applyFill="1" applyBorder="1"/>
    <xf numFmtId="171" fontId="27" fillId="39" borderId="4" xfId="45" applyNumberFormat="1" applyFont="1" applyFill="1" applyBorder="1"/>
    <xf numFmtId="0" fontId="28" fillId="35" borderId="0" xfId="0" applyFont="1" applyFill="1" applyAlignment="1">
      <alignment wrapText="1"/>
    </xf>
    <xf numFmtId="172" fontId="0" fillId="0" borderId="10" xfId="1" applyNumberFormat="1" applyFont="1" applyBorder="1"/>
    <xf numFmtId="10" fontId="0" fillId="2" borderId="10" xfId="2" applyNumberFormat="1" applyFont="1" applyFill="1" applyBorder="1"/>
    <xf numFmtId="0" fontId="0" fillId="2" borderId="10" xfId="0" applyFill="1" applyBorder="1"/>
    <xf numFmtId="173" fontId="0" fillId="0" borderId="0" xfId="2" applyNumberFormat="1" applyFont="1"/>
    <xf numFmtId="0" fontId="0" fillId="0" borderId="0" xfId="0" applyFill="1" applyBorder="1"/>
    <xf numFmtId="173" fontId="0" fillId="0" borderId="0" xfId="2" applyNumberFormat="1" applyFon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40" borderId="0" xfId="0" applyFill="1" applyAlignment="1">
      <alignment horizontal="right"/>
    </xf>
    <xf numFmtId="165" fontId="0" fillId="40" borderId="0" xfId="1" applyNumberFormat="1" applyFont="1" applyFill="1" applyAlignment="1">
      <alignment horizontal="right"/>
    </xf>
    <xf numFmtId="165" fontId="29" fillId="40" borderId="0" xfId="1" applyNumberFormat="1" applyFont="1" applyFill="1" applyAlignment="1">
      <alignment horizontal="right"/>
    </xf>
    <xf numFmtId="174" fontId="0" fillId="0" borderId="0" xfId="2" applyNumberFormat="1" applyFont="1"/>
    <xf numFmtId="175" fontId="0" fillId="0" borderId="0" xfId="2" applyNumberFormat="1" applyFont="1"/>
    <xf numFmtId="173" fontId="0" fillId="0" borderId="0" xfId="2" applyNumberFormat="1" applyFont="1" applyFill="1"/>
    <xf numFmtId="0" fontId="30" fillId="0" borderId="0" xfId="0" applyFont="1"/>
    <xf numFmtId="0" fontId="2" fillId="0" borderId="0" xfId="0" applyFont="1" applyFill="1" applyBorder="1"/>
    <xf numFmtId="176" fontId="0" fillId="0" borderId="0" xfId="0" applyNumberFormat="1" applyFill="1"/>
    <xf numFmtId="177" fontId="0" fillId="0" borderId="0" xfId="0" applyNumberFormat="1" applyFill="1"/>
    <xf numFmtId="178" fontId="0" fillId="0" borderId="0" xfId="1" applyNumberFormat="1" applyFont="1"/>
    <xf numFmtId="178" fontId="0" fillId="0" borderId="0" xfId="1" applyNumberFormat="1" applyFont="1" applyFill="1"/>
    <xf numFmtId="0" fontId="2" fillId="0" borderId="0" xfId="0" applyFont="1" applyFill="1"/>
    <xf numFmtId="0" fontId="0" fillId="41" borderId="0" xfId="0" applyFill="1" applyBorder="1"/>
    <xf numFmtId="0" fontId="0" fillId="41" borderId="0" xfId="0" applyFill="1"/>
    <xf numFmtId="171" fontId="2" fillId="0" borderId="0" xfId="0" applyNumberFormat="1" applyFont="1"/>
    <xf numFmtId="0" fontId="2" fillId="0" borderId="0" xfId="0" applyFont="1" applyAlignment="1">
      <alignment wrapText="1"/>
    </xf>
    <xf numFmtId="173" fontId="0" fillId="0" borderId="0" xfId="0" applyNumberFormat="1" applyFill="1"/>
    <xf numFmtId="0" fontId="14" fillId="42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right"/>
    </xf>
    <xf numFmtId="165" fontId="0" fillId="2" borderId="10" xfId="3" applyNumberFormat="1" applyFont="1" applyFill="1" applyBorder="1"/>
    <xf numFmtId="165" fontId="0" fillId="0" borderId="10" xfId="0" applyNumberFormat="1" applyBorder="1"/>
    <xf numFmtId="165" fontId="0" fillId="0" borderId="10" xfId="1" applyNumberFormat="1" applyFont="1" applyBorder="1"/>
    <xf numFmtId="0" fontId="2" fillId="2" borderId="10" xfId="0" applyFont="1" applyFill="1" applyBorder="1"/>
    <xf numFmtId="0" fontId="0" fillId="38" borderId="0" xfId="0" applyFill="1"/>
    <xf numFmtId="0" fontId="31" fillId="38" borderId="0" xfId="0" applyFont="1" applyFill="1"/>
    <xf numFmtId="0" fontId="14" fillId="43" borderId="0" xfId="0" applyFont="1" applyFill="1" applyAlignment="1">
      <alignment horizontal="right"/>
    </xf>
    <xf numFmtId="0" fontId="14" fillId="43" borderId="0" xfId="0" applyFont="1" applyFill="1"/>
    <xf numFmtId="165" fontId="14" fillId="43" borderId="0" xfId="1" applyNumberFormat="1" applyFont="1" applyFill="1"/>
    <xf numFmtId="0" fontId="32" fillId="0" borderId="0" xfId="46"/>
    <xf numFmtId="0" fontId="0" fillId="0" borderId="0" xfId="0" applyFont="1"/>
    <xf numFmtId="0" fontId="0" fillId="0" borderId="0" xfId="0" applyAlignment="1"/>
    <xf numFmtId="0" fontId="0" fillId="0" borderId="10" xfId="0" applyBorder="1" applyAlignment="1">
      <alignment horizontal="left"/>
    </xf>
    <xf numFmtId="0" fontId="2" fillId="35" borderId="0" xfId="0" applyFont="1" applyFill="1" applyAlignment="1">
      <alignment horizontal="left"/>
    </xf>
    <xf numFmtId="166" fontId="0" fillId="2" borderId="10" xfId="1" applyNumberFormat="1" applyFont="1" applyFill="1" applyBorder="1"/>
    <xf numFmtId="165" fontId="0" fillId="2" borderId="10" xfId="1" applyNumberFormat="1" applyFont="1" applyFill="1" applyBorder="1"/>
    <xf numFmtId="165" fontId="0" fillId="0" borderId="10" xfId="3" applyNumberFormat="1" applyFont="1" applyFill="1" applyBorder="1"/>
    <xf numFmtId="165" fontId="0" fillId="0" borderId="10" xfId="1" applyNumberFormat="1" applyFont="1" applyFill="1" applyBorder="1"/>
    <xf numFmtId="165" fontId="0" fillId="0" borderId="10" xfId="0" applyNumberFormat="1" applyFill="1" applyBorder="1"/>
    <xf numFmtId="0" fontId="2" fillId="35" borderId="0" xfId="0" applyFont="1" applyFill="1" applyAlignment="1"/>
    <xf numFmtId="9" fontId="0" fillId="0" borderId="10" xfId="2" applyFont="1" applyFill="1" applyBorder="1"/>
    <xf numFmtId="173" fontId="0" fillId="0" borderId="10" xfId="2" applyNumberFormat="1" applyFont="1" applyFill="1" applyBorder="1"/>
    <xf numFmtId="9" fontId="0" fillId="2" borderId="10" xfId="2" applyFont="1" applyFill="1" applyBorder="1"/>
    <xf numFmtId="170" fontId="0" fillId="0" borderId="0" xfId="2" applyNumberFormat="1" applyFont="1"/>
    <xf numFmtId="173" fontId="0" fillId="2" borderId="10" xfId="2" applyNumberFormat="1" applyFont="1" applyFill="1" applyBorder="1"/>
    <xf numFmtId="170" fontId="0" fillId="2" borderId="10" xfId="2" applyNumberFormat="1" applyFont="1" applyFill="1" applyBorder="1"/>
    <xf numFmtId="0" fontId="0" fillId="0" borderId="10" xfId="0" applyFill="1" applyBorder="1"/>
    <xf numFmtId="173" fontId="0" fillId="0" borderId="10" xfId="2" applyNumberFormat="1" applyFont="1" applyBorder="1"/>
    <xf numFmtId="179" fontId="0" fillId="0" borderId="0" xfId="1" applyNumberFormat="1" applyFont="1"/>
    <xf numFmtId="173" fontId="0" fillId="38" borderId="0" xfId="2" applyNumberFormat="1" applyFont="1" applyFill="1" applyAlignment="1">
      <alignment horizontal="right"/>
    </xf>
    <xf numFmtId="0" fontId="0" fillId="38" borderId="0" xfId="0" applyFill="1" applyAlignment="1">
      <alignment horizontal="right"/>
    </xf>
    <xf numFmtId="175" fontId="0" fillId="0" borderId="0" xfId="0" applyNumberFormat="1" applyFill="1" applyBorder="1"/>
    <xf numFmtId="174" fontId="0" fillId="0" borderId="10" xfId="2" applyNumberFormat="1" applyFont="1" applyFill="1" applyBorder="1"/>
    <xf numFmtId="175" fontId="0" fillId="0" borderId="10" xfId="2" applyNumberFormat="1" applyFont="1" applyFill="1" applyBorder="1"/>
    <xf numFmtId="180" fontId="0" fillId="0" borderId="10" xfId="2" applyNumberFormat="1" applyFont="1" applyFill="1" applyBorder="1"/>
    <xf numFmtId="181" fontId="0" fillId="0" borderId="0" xfId="0" applyNumberFormat="1" applyFill="1"/>
    <xf numFmtId="0" fontId="0" fillId="35" borderId="10" xfId="0" applyFill="1" applyBorder="1"/>
    <xf numFmtId="9" fontId="0" fillId="35" borderId="10" xfId="2" applyFont="1" applyFill="1" applyBorder="1"/>
    <xf numFmtId="10" fontId="0" fillId="41" borderId="0" xfId="2" applyNumberFormat="1" applyFont="1" applyFill="1" applyBorder="1"/>
    <xf numFmtId="167" fontId="0" fillId="0" borderId="0" xfId="0" applyNumberFormat="1"/>
    <xf numFmtId="10" fontId="2" fillId="0" borderId="0" xfId="2" applyNumberFormat="1" applyFont="1"/>
    <xf numFmtId="0" fontId="33" fillId="36" borderId="0" xfId="0" applyFont="1" applyFill="1"/>
    <xf numFmtId="174" fontId="33" fillId="36" borderId="0" xfId="2" applyNumberFormat="1" applyFont="1" applyFill="1"/>
    <xf numFmtId="178" fontId="33" fillId="36" borderId="0" xfId="1" applyNumberFormat="1" applyFont="1" applyFill="1"/>
    <xf numFmtId="173" fontId="33" fillId="36" borderId="0" xfId="2" applyNumberFormat="1" applyFont="1" applyFill="1"/>
    <xf numFmtId="0" fontId="26" fillId="35" borderId="0" xfId="0" applyFont="1" applyFill="1" applyAlignment="1">
      <alignment vertical="top" wrapText="1"/>
    </xf>
    <xf numFmtId="167" fontId="0" fillId="0" borderId="10" xfId="2" applyNumberFormat="1" applyFont="1" applyBorder="1"/>
    <xf numFmtId="0" fontId="26" fillId="35" borderId="11" xfId="0" applyFont="1" applyFill="1" applyBorder="1" applyAlignment="1">
      <alignment vertical="top" wrapText="1"/>
    </xf>
    <xf numFmtId="10" fontId="0" fillId="0" borderId="12" xfId="2" applyNumberFormat="1" applyFont="1" applyBorder="1"/>
    <xf numFmtId="10" fontId="0" fillId="37" borderId="12" xfId="2" applyNumberFormat="1" applyFont="1" applyFill="1" applyBorder="1"/>
    <xf numFmtId="0" fontId="14" fillId="44" borderId="0" xfId="0" applyFont="1" applyFill="1" applyAlignment="1">
      <alignment horizontal="centerContinuous"/>
    </xf>
    <xf numFmtId="0" fontId="17" fillId="44" borderId="0" xfId="0" applyFont="1" applyFill="1" applyAlignment="1">
      <alignment horizontal="centerContinuous"/>
    </xf>
    <xf numFmtId="0" fontId="17" fillId="45" borderId="11" xfId="0" applyFont="1" applyFill="1" applyBorder="1" applyAlignment="1">
      <alignment horizontal="centerContinuous"/>
    </xf>
    <xf numFmtId="0" fontId="17" fillId="45" borderId="0" xfId="0" applyFont="1" applyFill="1" applyAlignment="1">
      <alignment horizontal="centerContinuous"/>
    </xf>
    <xf numFmtId="0" fontId="14" fillId="45" borderId="0" xfId="0" applyFont="1" applyFill="1" applyAlignment="1">
      <alignment horizontal="centerContinuous"/>
    </xf>
    <xf numFmtId="0" fontId="23" fillId="35" borderId="13" xfId="0" applyFont="1" applyFill="1" applyBorder="1" applyAlignment="1">
      <alignment wrapText="1"/>
    </xf>
    <xf numFmtId="10" fontId="0" fillId="0" borderId="14" xfId="2" applyNumberFormat="1" applyFont="1" applyBorder="1"/>
    <xf numFmtId="0" fontId="2" fillId="37" borderId="10" xfId="0" applyFont="1" applyFill="1" applyBorder="1"/>
    <xf numFmtId="10" fontId="2" fillId="37" borderId="14" xfId="2" applyNumberFormat="1" applyFont="1" applyFill="1" applyBorder="1"/>
    <xf numFmtId="10" fontId="0" fillId="37" borderId="14" xfId="2" applyNumberFormat="1" applyFont="1" applyFill="1" applyBorder="1"/>
    <xf numFmtId="10" fontId="0" fillId="37" borderId="0" xfId="0" applyNumberFormat="1" applyFill="1"/>
    <xf numFmtId="9" fontId="0" fillId="37" borderId="0" xfId="2" applyFont="1" applyFill="1"/>
    <xf numFmtId="0" fontId="26" fillId="35" borderId="0" xfId="0" applyFont="1" applyFill="1" applyAlignment="1">
      <alignment horizontal="right" vertical="top" wrapText="1"/>
    </xf>
    <xf numFmtId="2" fontId="0" fillId="0" borderId="10" xfId="0" applyNumberFormat="1" applyBorder="1"/>
    <xf numFmtId="0" fontId="28" fillId="35" borderId="0" xfId="0" applyFont="1" applyFill="1" applyAlignment="1">
      <alignment vertical="top" wrapText="1"/>
    </xf>
    <xf numFmtId="0" fontId="28" fillId="35" borderId="0" xfId="0" applyFont="1" applyFill="1" applyAlignment="1">
      <alignment horizontal="right" vertical="top" wrapText="1"/>
    </xf>
    <xf numFmtId="164" fontId="0" fillId="0" borderId="10" xfId="1" applyNumberFormat="1" applyFont="1" applyBorder="1"/>
    <xf numFmtId="10" fontId="0" fillId="41" borderId="10" xfId="2" applyNumberFormat="1" applyFont="1" applyFill="1" applyBorder="1"/>
    <xf numFmtId="165" fontId="24" fillId="0" borderId="10" xfId="1" applyNumberFormat="1" applyFont="1" applyFill="1" applyBorder="1"/>
    <xf numFmtId="0" fontId="2" fillId="35" borderId="0" xfId="0" applyFont="1" applyFill="1" applyBorder="1"/>
    <xf numFmtId="0" fontId="2" fillId="35" borderId="0" xfId="0" applyFont="1" applyFill="1" applyBorder="1" applyAlignment="1">
      <alignment horizontal="right"/>
    </xf>
    <xf numFmtId="173" fontId="2" fillId="35" borderId="0" xfId="2" applyNumberFormat="1" applyFont="1" applyFill="1" applyBorder="1" applyAlignment="1">
      <alignment horizontal="right" wrapText="1"/>
    </xf>
    <xf numFmtId="0" fontId="2" fillId="41" borderId="10" xfId="0" applyFont="1" applyFill="1" applyBorder="1"/>
    <xf numFmtId="166" fontId="2" fillId="41" borderId="10" xfId="1" applyNumberFormat="1" applyFont="1" applyFill="1" applyBorder="1"/>
    <xf numFmtId="165" fontId="2" fillId="41" borderId="10" xfId="1" applyNumberFormat="1" applyFont="1" applyFill="1" applyBorder="1"/>
    <xf numFmtId="0" fontId="0" fillId="0" borderId="10" xfId="0" applyFont="1" applyBorder="1"/>
    <xf numFmtId="165" fontId="1" fillId="0" borderId="10" xfId="1" applyNumberFormat="1" applyFont="1" applyBorder="1"/>
    <xf numFmtId="14" fontId="2" fillId="34" borderId="0" xfId="0" quotePrefix="1" applyNumberFormat="1" applyFont="1" applyFill="1" applyAlignment="1">
      <alignment horizontal="left"/>
    </xf>
    <xf numFmtId="0" fontId="34" fillId="36" borderId="0" xfId="0" applyFont="1" applyFill="1"/>
    <xf numFmtId="9" fontId="0" fillId="0" borderId="0" xfId="2" applyFont="1" applyFill="1"/>
    <xf numFmtId="173" fontId="0" fillId="37" borderId="10" xfId="2" applyNumberFormat="1" applyFont="1" applyFill="1" applyBorder="1"/>
    <xf numFmtId="2" fontId="0" fillId="0" borderId="10" xfId="2" applyNumberFormat="1" applyFont="1" applyBorder="1"/>
    <xf numFmtId="2" fontId="0" fillId="0" borderId="10" xfId="1" applyNumberFormat="1" applyFont="1" applyBorder="1"/>
    <xf numFmtId="2" fontId="0" fillId="0" borderId="0" xfId="0" applyNumberFormat="1"/>
    <xf numFmtId="2" fontId="0" fillId="41" borderId="10" xfId="1" applyNumberFormat="1" applyFont="1" applyFill="1" applyBorder="1"/>
    <xf numFmtId="2" fontId="0" fillId="41" borderId="0" xfId="0" applyNumberFormat="1" applyFill="1"/>
    <xf numFmtId="0" fontId="18" fillId="34" borderId="0" xfId="0" applyFont="1" applyFill="1" applyAlignment="1">
      <alignment horizontal="left" vertical="top" wrapText="1"/>
    </xf>
  </cellXfs>
  <cellStyles count="47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[1]" xfId="45" xr:uid="{A2D0D230-C1A5-4E52-A1F4-E258DDB7A530}"/>
    <cellStyle name="Comma 5" xfId="3" xr:uid="{74A216E6-1CC1-4BAB-B7DA-2AE00B92BB75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6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2" builtinId="5"/>
    <cellStyle name="Title" xfId="4" builtinId="15" customBuiltin="1"/>
    <cellStyle name="Total" xfId="20" builtinId="25" customBuiltin="1"/>
    <cellStyle name="Warning Text" xfId="17" builtinId="11" customBuiltin="1"/>
  </cellStyles>
  <dxfs count="10">
    <dxf>
      <border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border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alignment wrapText="1"/>
    </dxf>
    <dxf>
      <alignment wrapText="1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387569</xdr:colOff>
      <xdr:row>2</xdr:row>
      <xdr:rowOff>52551</xdr:rowOff>
    </xdr:from>
    <xdr:to>
      <xdr:col>15</xdr:col>
      <xdr:colOff>15793</xdr:colOff>
      <xdr:row>7</xdr:row>
      <xdr:rowOff>3031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A01D1114-1499-4A85-B6D2-4048385E8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750894" y="433551"/>
          <a:ext cx="3228675" cy="9029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fs1\CMLPRICE\PRICING\2012apr\web\collateral\Node_Link_Diagram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ectricityauthority-my.sharepoint.com/Users/blair/Desktop/DRAFT%20TPM%20charges%20December%202018/Inputs/Transpower%20Revenue%20Model%20RCP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Grid"/>
      <sheetName val="Lines"/>
      <sheetName val="Lines - Lookup"/>
      <sheetName val="Nodes"/>
      <sheetName val="Nodes - Lookup"/>
    </sheetNames>
    <sheetDataSet>
      <sheetData sheetId="0" refreshError="1"/>
      <sheetData sheetId="1"/>
      <sheetData sheetId="2">
        <row r="2">
          <cell r="C2" t="str">
            <v>Colour</v>
          </cell>
        </row>
        <row r="3">
          <cell r="B3" t="str">
            <v>Connection</v>
          </cell>
          <cell r="C3" t="str">
            <v>Green</v>
          </cell>
          <cell r="D3">
            <v>0</v>
          </cell>
          <cell r="E3">
            <v>255</v>
          </cell>
          <cell r="F3">
            <v>0</v>
          </cell>
          <cell r="G3">
            <v>6</v>
          </cell>
          <cell r="H3">
            <v>1</v>
          </cell>
          <cell r="I3">
            <v>1</v>
          </cell>
          <cell r="K3" t="str">
            <v>Black</v>
          </cell>
          <cell r="L3">
            <v>8</v>
          </cell>
          <cell r="M3">
            <v>8</v>
          </cell>
          <cell r="N3">
            <v>8</v>
          </cell>
        </row>
        <row r="4">
          <cell r="B4" t="str">
            <v>Interconnection</v>
          </cell>
          <cell r="C4" t="str">
            <v>Dark Grey</v>
          </cell>
          <cell r="D4">
            <v>180</v>
          </cell>
          <cell r="E4">
            <v>180</v>
          </cell>
          <cell r="F4">
            <v>180</v>
          </cell>
          <cell r="G4">
            <v>6</v>
          </cell>
          <cell r="H4">
            <v>1</v>
          </cell>
          <cell r="I4">
            <v>1</v>
          </cell>
          <cell r="K4" t="str">
            <v>Blue</v>
          </cell>
          <cell r="L4">
            <v>0</v>
          </cell>
          <cell r="M4">
            <v>0</v>
          </cell>
          <cell r="N4">
            <v>255</v>
          </cell>
        </row>
        <row r="5">
          <cell r="C5" t="str">
            <v>White</v>
          </cell>
          <cell r="D5">
            <v>255</v>
          </cell>
          <cell r="E5">
            <v>255</v>
          </cell>
          <cell r="F5">
            <v>255</v>
          </cell>
          <cell r="G5">
            <v>6</v>
          </cell>
          <cell r="H5">
            <v>1</v>
          </cell>
          <cell r="I5">
            <v>1</v>
          </cell>
          <cell r="K5" t="str">
            <v>Dark Grey</v>
          </cell>
          <cell r="L5">
            <v>180</v>
          </cell>
          <cell r="M5">
            <v>180</v>
          </cell>
          <cell r="N5">
            <v>180</v>
          </cell>
        </row>
        <row r="6">
          <cell r="C6" t="str">
            <v>White</v>
          </cell>
          <cell r="D6">
            <v>255</v>
          </cell>
          <cell r="E6">
            <v>255</v>
          </cell>
          <cell r="F6">
            <v>255</v>
          </cell>
          <cell r="G6">
            <v>4</v>
          </cell>
          <cell r="H6">
            <v>1</v>
          </cell>
          <cell r="I6">
            <v>1</v>
          </cell>
          <cell r="K6" t="str">
            <v>Green</v>
          </cell>
          <cell r="L6">
            <v>0</v>
          </cell>
          <cell r="M6">
            <v>255</v>
          </cell>
          <cell r="N6">
            <v>0</v>
          </cell>
        </row>
        <row r="7">
          <cell r="C7" t="str">
            <v>White</v>
          </cell>
          <cell r="D7">
            <v>255</v>
          </cell>
          <cell r="E7">
            <v>255</v>
          </cell>
          <cell r="F7">
            <v>255</v>
          </cell>
          <cell r="G7">
            <v>4</v>
          </cell>
          <cell r="H7">
            <v>1</v>
          </cell>
          <cell r="I7">
            <v>1</v>
          </cell>
          <cell r="K7" t="str">
            <v>Lt Grey</v>
          </cell>
          <cell r="L7">
            <v>240</v>
          </cell>
          <cell r="M7">
            <v>240</v>
          </cell>
          <cell r="N7">
            <v>240</v>
          </cell>
        </row>
        <row r="8">
          <cell r="C8" t="str">
            <v>White</v>
          </cell>
          <cell r="D8">
            <v>255</v>
          </cell>
          <cell r="E8">
            <v>255</v>
          </cell>
          <cell r="F8">
            <v>255</v>
          </cell>
          <cell r="G8">
            <v>4</v>
          </cell>
          <cell r="H8">
            <v>1</v>
          </cell>
          <cell r="I8">
            <v>1</v>
          </cell>
          <cell r="K8" t="str">
            <v>Red</v>
          </cell>
          <cell r="L8">
            <v>255</v>
          </cell>
        </row>
        <row r="9">
          <cell r="C9" t="str">
            <v>White</v>
          </cell>
          <cell r="D9">
            <v>255</v>
          </cell>
          <cell r="E9">
            <v>255</v>
          </cell>
          <cell r="F9">
            <v>255</v>
          </cell>
          <cell r="G9">
            <v>4</v>
          </cell>
          <cell r="H9">
            <v>1</v>
          </cell>
          <cell r="I9">
            <v>1</v>
          </cell>
          <cell r="K9" t="str">
            <v>White</v>
          </cell>
          <cell r="L9">
            <v>255</v>
          </cell>
          <cell r="M9">
            <v>255</v>
          </cell>
          <cell r="N9">
            <v>255</v>
          </cell>
        </row>
        <row r="10">
          <cell r="C10" t="str">
            <v>White</v>
          </cell>
          <cell r="D10">
            <v>255</v>
          </cell>
          <cell r="E10">
            <v>255</v>
          </cell>
          <cell r="F10">
            <v>255</v>
          </cell>
          <cell r="G10">
            <v>4</v>
          </cell>
          <cell r="H10">
            <v>1</v>
          </cell>
          <cell r="I10">
            <v>1</v>
          </cell>
        </row>
        <row r="11">
          <cell r="C11" t="str">
            <v>White</v>
          </cell>
          <cell r="D11">
            <v>255</v>
          </cell>
          <cell r="E11">
            <v>255</v>
          </cell>
          <cell r="F11">
            <v>255</v>
          </cell>
          <cell r="G11">
            <v>4</v>
          </cell>
          <cell r="H11">
            <v>1</v>
          </cell>
          <cell r="I11">
            <v>1</v>
          </cell>
        </row>
        <row r="13">
          <cell r="C13" t="str">
            <v>Line_Type</v>
          </cell>
        </row>
        <row r="14">
          <cell r="C14" t="str">
            <v>Connection</v>
          </cell>
        </row>
        <row r="15">
          <cell r="C15" t="str">
            <v>Interconnection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 t="str">
            <v>Connection</v>
          </cell>
        </row>
        <row r="24">
          <cell r="C24" t="str">
            <v>Interconnection</v>
          </cell>
        </row>
        <row r="25">
          <cell r="C25" t="str">
            <v>Interconnection</v>
          </cell>
        </row>
        <row r="26">
          <cell r="C26" t="str">
            <v>Interconnection</v>
          </cell>
        </row>
        <row r="27">
          <cell r="C27" t="str">
            <v>Interconnection</v>
          </cell>
        </row>
        <row r="28">
          <cell r="C28" t="str">
            <v>Connection</v>
          </cell>
        </row>
        <row r="29">
          <cell r="C29" t="str">
            <v>Interconnection</v>
          </cell>
        </row>
        <row r="30">
          <cell r="C30" t="str">
            <v>Interconnection</v>
          </cell>
        </row>
        <row r="31">
          <cell r="C31" t="str">
            <v>Connection</v>
          </cell>
        </row>
        <row r="32">
          <cell r="C32" t="str">
            <v>Interconnection</v>
          </cell>
        </row>
        <row r="33">
          <cell r="C33" t="str">
            <v>Interconnection</v>
          </cell>
        </row>
        <row r="34">
          <cell r="C34" t="str">
            <v>Interconnection</v>
          </cell>
        </row>
        <row r="35">
          <cell r="C35" t="str">
            <v>Interconnection</v>
          </cell>
        </row>
        <row r="36">
          <cell r="C36" t="str">
            <v>Interconnection</v>
          </cell>
        </row>
        <row r="37">
          <cell r="C37" t="str">
            <v>Interconnection</v>
          </cell>
        </row>
        <row r="38">
          <cell r="C38" t="str">
            <v>Interconnection</v>
          </cell>
        </row>
        <row r="39">
          <cell r="C39" t="str">
            <v>Connection</v>
          </cell>
        </row>
        <row r="40">
          <cell r="C40" t="str">
            <v>Interconnection</v>
          </cell>
        </row>
        <row r="41">
          <cell r="C41" t="str">
            <v>Interconnection</v>
          </cell>
        </row>
        <row r="42">
          <cell r="C42" t="str">
            <v>Interconnection</v>
          </cell>
        </row>
        <row r="43">
          <cell r="C43" t="str">
            <v>Connection</v>
          </cell>
        </row>
        <row r="44">
          <cell r="C44" t="str">
            <v>Interconnection</v>
          </cell>
        </row>
        <row r="45">
          <cell r="C45" t="str">
            <v>Interconnection</v>
          </cell>
        </row>
        <row r="46">
          <cell r="C46" t="str">
            <v>Interconnection</v>
          </cell>
        </row>
        <row r="47">
          <cell r="C47" t="str">
            <v>Interconnection</v>
          </cell>
        </row>
        <row r="48">
          <cell r="C48" t="str">
            <v>Interconnection</v>
          </cell>
        </row>
        <row r="49">
          <cell r="C49" t="str">
            <v>Interconnection</v>
          </cell>
        </row>
        <row r="50">
          <cell r="C50" t="str">
            <v>Interconnection</v>
          </cell>
        </row>
        <row r="51">
          <cell r="C51" t="str">
            <v>Connection</v>
          </cell>
        </row>
        <row r="52">
          <cell r="C52" t="str">
            <v>Interconnection</v>
          </cell>
        </row>
        <row r="53">
          <cell r="C53" t="str">
            <v>Interconnection</v>
          </cell>
        </row>
        <row r="54">
          <cell r="C54" t="str">
            <v>Interconnection</v>
          </cell>
        </row>
        <row r="55">
          <cell r="C55" t="str">
            <v>Connection</v>
          </cell>
        </row>
        <row r="56">
          <cell r="C56" t="str">
            <v>Interconnection</v>
          </cell>
        </row>
        <row r="57">
          <cell r="C57" t="str">
            <v>Interconnection</v>
          </cell>
        </row>
        <row r="58">
          <cell r="C58" t="str">
            <v>Interconnection</v>
          </cell>
        </row>
        <row r="59">
          <cell r="C59" t="str">
            <v>Interconnection</v>
          </cell>
        </row>
        <row r="60">
          <cell r="C60" t="str">
            <v>Connection</v>
          </cell>
        </row>
        <row r="61">
          <cell r="C61" t="str">
            <v>Interconnection</v>
          </cell>
        </row>
        <row r="62">
          <cell r="C62" t="str">
            <v>Connection</v>
          </cell>
        </row>
        <row r="63">
          <cell r="C63" t="str">
            <v>Connection</v>
          </cell>
        </row>
        <row r="64">
          <cell r="C64" t="str">
            <v>Interconnection</v>
          </cell>
        </row>
        <row r="65">
          <cell r="C65" t="str">
            <v>Interconnection</v>
          </cell>
        </row>
        <row r="66">
          <cell r="C66" t="str">
            <v>Interconnection</v>
          </cell>
        </row>
        <row r="67">
          <cell r="C67" t="str">
            <v>Interconnection</v>
          </cell>
        </row>
        <row r="68">
          <cell r="C68" t="str">
            <v>Interconnection</v>
          </cell>
        </row>
        <row r="69">
          <cell r="C69" t="str">
            <v>Connection</v>
          </cell>
        </row>
        <row r="70">
          <cell r="C70" t="str">
            <v>Interconnection</v>
          </cell>
        </row>
        <row r="71">
          <cell r="C71" t="str">
            <v>Interconnection</v>
          </cell>
        </row>
        <row r="72">
          <cell r="C72" t="str">
            <v>Interconnection</v>
          </cell>
        </row>
        <row r="73">
          <cell r="C73" t="str">
            <v>Interconnection</v>
          </cell>
        </row>
        <row r="74">
          <cell r="C74" t="str">
            <v>Interconnection</v>
          </cell>
        </row>
        <row r="75">
          <cell r="C75" t="str">
            <v>Interconnection</v>
          </cell>
        </row>
        <row r="76">
          <cell r="C76" t="str">
            <v>Connection</v>
          </cell>
        </row>
        <row r="77">
          <cell r="C77" t="str">
            <v>Connection</v>
          </cell>
        </row>
        <row r="78">
          <cell r="C78" t="str">
            <v>Interconnection</v>
          </cell>
        </row>
        <row r="79">
          <cell r="C79" t="str">
            <v>Connection</v>
          </cell>
        </row>
        <row r="80">
          <cell r="C80" t="str">
            <v>Connection</v>
          </cell>
        </row>
        <row r="81">
          <cell r="C81" t="str">
            <v>Interconnection</v>
          </cell>
        </row>
        <row r="82">
          <cell r="C82" t="str">
            <v>Connection</v>
          </cell>
        </row>
        <row r="83">
          <cell r="C83" t="str">
            <v>Interconnection</v>
          </cell>
        </row>
        <row r="84">
          <cell r="C84" t="str">
            <v>Interconnection</v>
          </cell>
        </row>
        <row r="85">
          <cell r="C85" t="str">
            <v>Connection</v>
          </cell>
        </row>
        <row r="86">
          <cell r="C86" t="str">
            <v>Connection</v>
          </cell>
        </row>
        <row r="87">
          <cell r="C87" t="str">
            <v>Interconnection</v>
          </cell>
        </row>
        <row r="88">
          <cell r="C88" t="str">
            <v>Interconnection</v>
          </cell>
        </row>
        <row r="89">
          <cell r="C89" t="str">
            <v>Interconnection</v>
          </cell>
        </row>
        <row r="90">
          <cell r="C90" t="str">
            <v>Interconnection</v>
          </cell>
        </row>
        <row r="91">
          <cell r="C91" t="str">
            <v>Interconnection</v>
          </cell>
        </row>
        <row r="92">
          <cell r="C92" t="str">
            <v>Interconnection</v>
          </cell>
        </row>
        <row r="93">
          <cell r="C93" t="str">
            <v>Connection</v>
          </cell>
        </row>
        <row r="94">
          <cell r="C94" t="str">
            <v>Connection</v>
          </cell>
        </row>
        <row r="95">
          <cell r="C95" t="str">
            <v>Interconnection</v>
          </cell>
        </row>
        <row r="96">
          <cell r="C96" t="str">
            <v>Interconnection</v>
          </cell>
        </row>
        <row r="97">
          <cell r="C97" t="str">
            <v>Interconnection</v>
          </cell>
        </row>
        <row r="98">
          <cell r="C98" t="str">
            <v>Connection</v>
          </cell>
        </row>
        <row r="99">
          <cell r="C99" t="str">
            <v>Connection</v>
          </cell>
        </row>
        <row r="100">
          <cell r="C100" t="str">
            <v>Interconnection</v>
          </cell>
        </row>
        <row r="101">
          <cell r="C101" t="str">
            <v>Connection</v>
          </cell>
        </row>
        <row r="102">
          <cell r="C102" t="str">
            <v>Interconnection</v>
          </cell>
        </row>
        <row r="103">
          <cell r="C103" t="str">
            <v>Interconnection</v>
          </cell>
        </row>
        <row r="104">
          <cell r="C104" t="str">
            <v>Interconnection</v>
          </cell>
        </row>
        <row r="105">
          <cell r="C105" t="str">
            <v>Interconnection</v>
          </cell>
        </row>
        <row r="106">
          <cell r="C106" t="str">
            <v>Interconnection</v>
          </cell>
        </row>
        <row r="107">
          <cell r="C107" t="str">
            <v>Interconnection</v>
          </cell>
        </row>
        <row r="108">
          <cell r="C108" t="str">
            <v>Interconnection</v>
          </cell>
        </row>
        <row r="109">
          <cell r="C109" t="str">
            <v>Connection</v>
          </cell>
        </row>
        <row r="110">
          <cell r="C110" t="str">
            <v>Interconnection</v>
          </cell>
        </row>
        <row r="111">
          <cell r="C111" t="str">
            <v>Interconnection</v>
          </cell>
        </row>
        <row r="112">
          <cell r="C112" t="str">
            <v>Interconnection</v>
          </cell>
        </row>
        <row r="113">
          <cell r="C113" t="str">
            <v>Interconnection</v>
          </cell>
        </row>
        <row r="114">
          <cell r="C114" t="str">
            <v>Interconnection</v>
          </cell>
        </row>
        <row r="115">
          <cell r="C115" t="str">
            <v>Interconnection</v>
          </cell>
        </row>
        <row r="116">
          <cell r="C116" t="str">
            <v>Connection</v>
          </cell>
        </row>
        <row r="117">
          <cell r="C117" t="str">
            <v>Connection</v>
          </cell>
        </row>
        <row r="118">
          <cell r="C118" t="str">
            <v>Connection</v>
          </cell>
        </row>
        <row r="119">
          <cell r="C119" t="str">
            <v>Connection</v>
          </cell>
        </row>
        <row r="120">
          <cell r="C120" t="str">
            <v>Connection</v>
          </cell>
        </row>
        <row r="121">
          <cell r="C121" t="str">
            <v>Interconnection</v>
          </cell>
        </row>
        <row r="122">
          <cell r="C122" t="str">
            <v>Interconnection</v>
          </cell>
        </row>
        <row r="123">
          <cell r="C123" t="str">
            <v>Interconnection</v>
          </cell>
        </row>
        <row r="124">
          <cell r="C124" t="str">
            <v>Interconnection</v>
          </cell>
        </row>
        <row r="125">
          <cell r="C125" t="str">
            <v>Interconnection</v>
          </cell>
        </row>
        <row r="126">
          <cell r="C126" t="str">
            <v>Interconnection</v>
          </cell>
        </row>
        <row r="127">
          <cell r="C127" t="str">
            <v>Interconnection</v>
          </cell>
        </row>
        <row r="128">
          <cell r="C128" t="str">
            <v>Interconnection</v>
          </cell>
        </row>
        <row r="129">
          <cell r="C129" t="str">
            <v>Interconnection</v>
          </cell>
        </row>
        <row r="130">
          <cell r="C130" t="str">
            <v>Interconnection</v>
          </cell>
        </row>
        <row r="131">
          <cell r="C131" t="str">
            <v>Interconnection</v>
          </cell>
        </row>
        <row r="132">
          <cell r="C132" t="str">
            <v>Interconnection</v>
          </cell>
        </row>
        <row r="133">
          <cell r="C133" t="str">
            <v>Connection</v>
          </cell>
        </row>
        <row r="134">
          <cell r="C134" t="str">
            <v>Interconnection</v>
          </cell>
        </row>
        <row r="135">
          <cell r="C135" t="str">
            <v>Interconnection</v>
          </cell>
        </row>
        <row r="136">
          <cell r="C136" t="str">
            <v>Connection</v>
          </cell>
        </row>
        <row r="137">
          <cell r="C137" t="str">
            <v>Interconnection</v>
          </cell>
        </row>
        <row r="138">
          <cell r="C138" t="str">
            <v>Interconnection</v>
          </cell>
        </row>
        <row r="139">
          <cell r="C139" t="str">
            <v>Interconnection</v>
          </cell>
        </row>
        <row r="140">
          <cell r="C140" t="str">
            <v>Interconnection</v>
          </cell>
        </row>
        <row r="141">
          <cell r="C141" t="str">
            <v>Interconnection</v>
          </cell>
        </row>
        <row r="142">
          <cell r="C142" t="str">
            <v>Interconnection</v>
          </cell>
        </row>
        <row r="143">
          <cell r="C143" t="str">
            <v>Interconnection</v>
          </cell>
        </row>
        <row r="144">
          <cell r="C144" t="str">
            <v>Interconnection</v>
          </cell>
        </row>
        <row r="145">
          <cell r="C145" t="str">
            <v>Interconnection</v>
          </cell>
        </row>
        <row r="146">
          <cell r="C146" t="str">
            <v>Connection</v>
          </cell>
        </row>
        <row r="147">
          <cell r="C147" t="str">
            <v>Interconnection</v>
          </cell>
        </row>
        <row r="148">
          <cell r="C148" t="str">
            <v>Interconnection</v>
          </cell>
        </row>
        <row r="149">
          <cell r="C149" t="str">
            <v>Interconnection</v>
          </cell>
        </row>
        <row r="150">
          <cell r="C150" t="str">
            <v>Interconnection</v>
          </cell>
        </row>
        <row r="151">
          <cell r="C151" t="str">
            <v>Interconnection</v>
          </cell>
        </row>
        <row r="152">
          <cell r="C152" t="str">
            <v>Interconnection</v>
          </cell>
        </row>
        <row r="153">
          <cell r="C153" t="str">
            <v>Interconnection</v>
          </cell>
        </row>
        <row r="154">
          <cell r="C154" t="str">
            <v>Interconnection</v>
          </cell>
        </row>
        <row r="155">
          <cell r="C155" t="str">
            <v>Interconnection</v>
          </cell>
        </row>
        <row r="156">
          <cell r="C156" t="str">
            <v>Connection</v>
          </cell>
        </row>
        <row r="157">
          <cell r="C157" t="str">
            <v>Interconnection</v>
          </cell>
        </row>
        <row r="158">
          <cell r="C158" t="str">
            <v>Interconnection</v>
          </cell>
        </row>
        <row r="159">
          <cell r="C159" t="str">
            <v>Interconnection</v>
          </cell>
        </row>
        <row r="160">
          <cell r="C160" t="str">
            <v>Interconnection</v>
          </cell>
        </row>
        <row r="161">
          <cell r="C161" t="str">
            <v>Interconnection</v>
          </cell>
        </row>
        <row r="162">
          <cell r="C162" t="str">
            <v>Interconnection</v>
          </cell>
        </row>
        <row r="163">
          <cell r="C163" t="str">
            <v>Interconnection</v>
          </cell>
        </row>
        <row r="164">
          <cell r="C164" t="str">
            <v>Connection</v>
          </cell>
        </row>
        <row r="165">
          <cell r="C165" t="str">
            <v>Connection</v>
          </cell>
        </row>
        <row r="166">
          <cell r="C166" t="str">
            <v>Interconnection</v>
          </cell>
        </row>
        <row r="167">
          <cell r="C167" t="str">
            <v>Interconnection</v>
          </cell>
        </row>
        <row r="168">
          <cell r="C168" t="str">
            <v>Interconnection</v>
          </cell>
        </row>
        <row r="169">
          <cell r="C169" t="str">
            <v>Interconnection</v>
          </cell>
        </row>
        <row r="170">
          <cell r="C170" t="str">
            <v>Interconnection</v>
          </cell>
        </row>
        <row r="171">
          <cell r="C171" t="str">
            <v>Connection</v>
          </cell>
        </row>
        <row r="172">
          <cell r="C172" t="str">
            <v>Connection</v>
          </cell>
        </row>
        <row r="173">
          <cell r="C173" t="str">
            <v>Connection</v>
          </cell>
        </row>
        <row r="174">
          <cell r="C174" t="str">
            <v>Interconnection</v>
          </cell>
        </row>
        <row r="175">
          <cell r="C175" t="str">
            <v>Interconnection</v>
          </cell>
        </row>
        <row r="176">
          <cell r="C176" t="str">
            <v>Interconnection</v>
          </cell>
        </row>
        <row r="177">
          <cell r="C177" t="str">
            <v>Interconnection</v>
          </cell>
        </row>
        <row r="178">
          <cell r="C178" t="str">
            <v>Interconnection</v>
          </cell>
        </row>
        <row r="179">
          <cell r="C179" t="str">
            <v>Interconnection</v>
          </cell>
        </row>
        <row r="180">
          <cell r="C180" t="str">
            <v>Connection</v>
          </cell>
        </row>
        <row r="181">
          <cell r="C181" t="str">
            <v>Connection</v>
          </cell>
        </row>
        <row r="182">
          <cell r="C182" t="str">
            <v>Interconnection</v>
          </cell>
        </row>
        <row r="183">
          <cell r="C183" t="str">
            <v>Interconnection</v>
          </cell>
        </row>
        <row r="184">
          <cell r="C184" t="str">
            <v>Interconnection</v>
          </cell>
        </row>
        <row r="185">
          <cell r="C185" t="str">
            <v>Connection</v>
          </cell>
        </row>
        <row r="186">
          <cell r="C186" t="str">
            <v>Connection</v>
          </cell>
        </row>
        <row r="187">
          <cell r="C187" t="str">
            <v>Connection</v>
          </cell>
        </row>
        <row r="188">
          <cell r="C188" t="str">
            <v>Connection</v>
          </cell>
        </row>
        <row r="189">
          <cell r="C189" t="str">
            <v>Connection</v>
          </cell>
        </row>
        <row r="190">
          <cell r="C190" t="str">
            <v>Connection</v>
          </cell>
        </row>
        <row r="191">
          <cell r="C191" t="str">
            <v>Connection</v>
          </cell>
        </row>
        <row r="192">
          <cell r="C192" t="str">
            <v>Connection</v>
          </cell>
        </row>
        <row r="193">
          <cell r="C193" t="str">
            <v>Connection</v>
          </cell>
        </row>
        <row r="194">
          <cell r="C194" t="str">
            <v>Interconnection</v>
          </cell>
        </row>
        <row r="195">
          <cell r="C195" t="str">
            <v>Interconnection</v>
          </cell>
        </row>
        <row r="196">
          <cell r="C196" t="str">
            <v>Interconnection</v>
          </cell>
        </row>
        <row r="197">
          <cell r="C197" t="str">
            <v>Interconnection</v>
          </cell>
        </row>
        <row r="198">
          <cell r="C198" t="str">
            <v>Interconnection</v>
          </cell>
        </row>
        <row r="199">
          <cell r="C199" t="str">
            <v>Interconnection</v>
          </cell>
        </row>
        <row r="200">
          <cell r="C200" t="str">
            <v>Interconnection</v>
          </cell>
        </row>
        <row r="201">
          <cell r="C201" t="str">
            <v>Interconnection</v>
          </cell>
        </row>
        <row r="202">
          <cell r="C202" t="str">
            <v>Interconnection</v>
          </cell>
        </row>
        <row r="203">
          <cell r="C203" t="str">
            <v>Interconnection</v>
          </cell>
        </row>
        <row r="204">
          <cell r="C204" t="str">
            <v>Interconnection</v>
          </cell>
        </row>
        <row r="205">
          <cell r="C205" t="str">
            <v>Interconnection</v>
          </cell>
        </row>
        <row r="206">
          <cell r="C206" t="str">
            <v>Interconnection</v>
          </cell>
        </row>
        <row r="207">
          <cell r="C207" t="str">
            <v>Interconnection</v>
          </cell>
        </row>
        <row r="208">
          <cell r="C208" t="str">
            <v>Interconnection</v>
          </cell>
        </row>
        <row r="209">
          <cell r="C209" t="str">
            <v>Interconnection</v>
          </cell>
        </row>
        <row r="210">
          <cell r="C210" t="str">
            <v>Interconnection</v>
          </cell>
        </row>
        <row r="211">
          <cell r="C211" t="str">
            <v>Interconnection</v>
          </cell>
        </row>
        <row r="212">
          <cell r="C212" t="str">
            <v>Connection</v>
          </cell>
        </row>
        <row r="213">
          <cell r="C213" t="str">
            <v>Connection</v>
          </cell>
        </row>
        <row r="214">
          <cell r="C214" t="str">
            <v>Connection</v>
          </cell>
        </row>
        <row r="215">
          <cell r="C215" t="str">
            <v>Interconnection</v>
          </cell>
        </row>
        <row r="216">
          <cell r="C216" t="str">
            <v>Interconnection</v>
          </cell>
        </row>
        <row r="217">
          <cell r="C217" t="str">
            <v>Interconnection</v>
          </cell>
        </row>
        <row r="218">
          <cell r="C218" t="str">
            <v>Interconnection</v>
          </cell>
        </row>
        <row r="219">
          <cell r="C219" t="str">
            <v>Interconnection</v>
          </cell>
        </row>
        <row r="220">
          <cell r="C220" t="str">
            <v>Connection</v>
          </cell>
        </row>
        <row r="221">
          <cell r="C221" t="str">
            <v>Connection</v>
          </cell>
        </row>
        <row r="222">
          <cell r="C222" t="str">
            <v>Connection</v>
          </cell>
        </row>
        <row r="223">
          <cell r="C223" t="str">
            <v>Connection</v>
          </cell>
        </row>
        <row r="224">
          <cell r="C224" t="str">
            <v>Interconnection</v>
          </cell>
        </row>
        <row r="225">
          <cell r="C225" t="str">
            <v>Interconnection</v>
          </cell>
        </row>
        <row r="226">
          <cell r="C226" t="str">
            <v>Interconnection</v>
          </cell>
        </row>
        <row r="227">
          <cell r="C227" t="str">
            <v>Interconnection</v>
          </cell>
        </row>
        <row r="228">
          <cell r="C228" t="str">
            <v>Connection</v>
          </cell>
        </row>
        <row r="229">
          <cell r="C229" t="str">
            <v>Interconnection</v>
          </cell>
        </row>
        <row r="230">
          <cell r="C230" t="str">
            <v>Interconnection</v>
          </cell>
        </row>
        <row r="231">
          <cell r="C231" t="str">
            <v>Interconnection</v>
          </cell>
        </row>
        <row r="232">
          <cell r="C232" t="str">
            <v>Interconnection</v>
          </cell>
        </row>
        <row r="233">
          <cell r="C233" t="str">
            <v>Interconnection</v>
          </cell>
        </row>
        <row r="234">
          <cell r="C234" t="str">
            <v>Connection</v>
          </cell>
        </row>
        <row r="235">
          <cell r="C235" t="str">
            <v>Interconnection</v>
          </cell>
        </row>
        <row r="236">
          <cell r="C236" t="str">
            <v>Interconnection</v>
          </cell>
        </row>
        <row r="237">
          <cell r="C237" t="str">
            <v>Interconnection</v>
          </cell>
        </row>
        <row r="238">
          <cell r="C238" t="str">
            <v>Interconnection</v>
          </cell>
        </row>
        <row r="239">
          <cell r="C239" t="str">
            <v>Interconnection</v>
          </cell>
        </row>
        <row r="240">
          <cell r="C240" t="str">
            <v>Interconnection</v>
          </cell>
        </row>
        <row r="241">
          <cell r="C241" t="str">
            <v>Interconnection</v>
          </cell>
        </row>
        <row r="242">
          <cell r="C242" t="str">
            <v>Interconnection</v>
          </cell>
        </row>
        <row r="243">
          <cell r="C243" t="str">
            <v>Interconnection</v>
          </cell>
        </row>
        <row r="244">
          <cell r="C244" t="str">
            <v>Interconnection</v>
          </cell>
        </row>
        <row r="245">
          <cell r="C245" t="str">
            <v>Interconnection</v>
          </cell>
        </row>
        <row r="246">
          <cell r="C246" t="str">
            <v>Interconnection</v>
          </cell>
        </row>
        <row r="247">
          <cell r="C247" t="str">
            <v>Connection</v>
          </cell>
        </row>
        <row r="248">
          <cell r="C248" t="str">
            <v>Interconnection</v>
          </cell>
        </row>
        <row r="249">
          <cell r="C249" t="str">
            <v>Connection</v>
          </cell>
        </row>
        <row r="250">
          <cell r="C250" t="str">
            <v>Interconnection</v>
          </cell>
        </row>
        <row r="251">
          <cell r="C251" t="str">
            <v>Interconnection</v>
          </cell>
        </row>
        <row r="252">
          <cell r="C252" t="str">
            <v>Connection</v>
          </cell>
        </row>
        <row r="253">
          <cell r="C253" t="str">
            <v>Interconnection</v>
          </cell>
        </row>
        <row r="254">
          <cell r="C254" t="str">
            <v>Interconnection</v>
          </cell>
        </row>
        <row r="255">
          <cell r="C255" t="str">
            <v>Connection</v>
          </cell>
        </row>
        <row r="256">
          <cell r="C256" t="str">
            <v>Connection</v>
          </cell>
        </row>
        <row r="257">
          <cell r="C257" t="str">
            <v>Interconnection</v>
          </cell>
        </row>
        <row r="258">
          <cell r="C258" t="str">
            <v>Connection</v>
          </cell>
        </row>
        <row r="259">
          <cell r="C259" t="str">
            <v>Interconnection</v>
          </cell>
        </row>
        <row r="260">
          <cell r="C260" t="str">
            <v>Interconnection</v>
          </cell>
        </row>
        <row r="261">
          <cell r="C261" t="str">
            <v>Interconnection</v>
          </cell>
        </row>
        <row r="262">
          <cell r="C262" t="str">
            <v>Interconnection</v>
          </cell>
        </row>
        <row r="263">
          <cell r="C263" t="str">
            <v>Interconnection</v>
          </cell>
        </row>
        <row r="264">
          <cell r="C264" t="str">
            <v>Connection</v>
          </cell>
        </row>
        <row r="265">
          <cell r="C265" t="str">
            <v>Interconnection</v>
          </cell>
        </row>
        <row r="266">
          <cell r="C266" t="str">
            <v>Connection</v>
          </cell>
        </row>
        <row r="267">
          <cell r="C267" t="str">
            <v>Interconnection</v>
          </cell>
        </row>
        <row r="268">
          <cell r="C268" t="str">
            <v>Connection</v>
          </cell>
        </row>
        <row r="269">
          <cell r="C269" t="str">
            <v>Connection</v>
          </cell>
        </row>
        <row r="270">
          <cell r="C270" t="str">
            <v>Connection</v>
          </cell>
        </row>
        <row r="271">
          <cell r="C271" t="str">
            <v>Interconnection</v>
          </cell>
        </row>
        <row r="272">
          <cell r="C272" t="str">
            <v>Interconnection</v>
          </cell>
        </row>
        <row r="273">
          <cell r="C273" t="str">
            <v>Connection</v>
          </cell>
        </row>
        <row r="274">
          <cell r="C274" t="str">
            <v>Interconnection</v>
          </cell>
        </row>
        <row r="275">
          <cell r="C275" t="str">
            <v>Interconnection</v>
          </cell>
        </row>
        <row r="276">
          <cell r="C276" t="str">
            <v>Connection</v>
          </cell>
        </row>
        <row r="277">
          <cell r="C277" t="str">
            <v>Connection</v>
          </cell>
        </row>
        <row r="278">
          <cell r="C278" t="str">
            <v>Interconnection</v>
          </cell>
        </row>
        <row r="279">
          <cell r="C279" t="str">
            <v>Interconnection</v>
          </cell>
        </row>
        <row r="280">
          <cell r="C280" t="str">
            <v>Interconnection</v>
          </cell>
        </row>
        <row r="281">
          <cell r="C281" t="str">
            <v>Connection</v>
          </cell>
        </row>
        <row r="282">
          <cell r="C282" t="str">
            <v>Interconnection</v>
          </cell>
        </row>
        <row r="283">
          <cell r="C283" t="str">
            <v>Interconnection</v>
          </cell>
        </row>
        <row r="284">
          <cell r="C284" t="str">
            <v>Connection</v>
          </cell>
        </row>
      </sheetData>
      <sheetData sheetId="3" refreshError="1"/>
      <sheetData sheetId="4">
        <row r="2">
          <cell r="C2" t="str">
            <v>Shape</v>
          </cell>
          <cell r="G2" t="str">
            <v>Line</v>
          </cell>
        </row>
        <row r="3">
          <cell r="C3" t="str">
            <v>Colour</v>
          </cell>
          <cell r="G3" t="str">
            <v>Colour</v>
          </cell>
          <cell r="M3" t="str">
            <v>Colour</v>
          </cell>
        </row>
        <row r="4">
          <cell r="B4" t="str">
            <v>Connection</v>
          </cell>
          <cell r="C4" t="str">
            <v>Green</v>
          </cell>
          <cell r="D4">
            <v>0</v>
          </cell>
          <cell r="E4">
            <v>255</v>
          </cell>
          <cell r="F4">
            <v>0</v>
          </cell>
          <cell r="G4" t="str">
            <v>Green</v>
          </cell>
          <cell r="H4">
            <v>0</v>
          </cell>
          <cell r="I4">
            <v>255</v>
          </cell>
          <cell r="J4">
            <v>0</v>
          </cell>
          <cell r="K4">
            <v>0</v>
          </cell>
          <cell r="L4">
            <v>12</v>
          </cell>
          <cell r="M4" t="str">
            <v>Black</v>
          </cell>
          <cell r="N4">
            <v>1</v>
          </cell>
          <cell r="P4" t="str">
            <v>Black</v>
          </cell>
          <cell r="Q4">
            <v>8</v>
          </cell>
          <cell r="R4">
            <v>8</v>
          </cell>
          <cell r="S4">
            <v>8</v>
          </cell>
          <cell r="U4" t="str">
            <v>Black</v>
          </cell>
          <cell r="V4">
            <v>1</v>
          </cell>
        </row>
        <row r="5">
          <cell r="B5" t="str">
            <v>Deviation Point</v>
          </cell>
          <cell r="C5" t="str">
            <v>Blue</v>
          </cell>
          <cell r="D5">
            <v>0</v>
          </cell>
          <cell r="E5">
            <v>0</v>
          </cell>
          <cell r="F5">
            <v>255</v>
          </cell>
          <cell r="G5" t="str">
            <v>Blue</v>
          </cell>
          <cell r="H5">
            <v>0</v>
          </cell>
          <cell r="I5">
            <v>0</v>
          </cell>
          <cell r="J5">
            <v>255</v>
          </cell>
          <cell r="K5">
            <v>0</v>
          </cell>
          <cell r="L5">
            <v>9</v>
          </cell>
          <cell r="M5" t="str">
            <v>White</v>
          </cell>
          <cell r="N5">
            <v>2</v>
          </cell>
          <cell r="P5" t="str">
            <v>Blue</v>
          </cell>
          <cell r="Q5">
            <v>0</v>
          </cell>
          <cell r="R5">
            <v>0</v>
          </cell>
          <cell r="S5">
            <v>255</v>
          </cell>
          <cell r="U5" t="str">
            <v>Blue</v>
          </cell>
          <cell r="V5">
            <v>5</v>
          </cell>
        </row>
        <row r="6">
          <cell r="B6" t="str">
            <v>Interconnection</v>
          </cell>
          <cell r="C6" t="str">
            <v>Dark Grey</v>
          </cell>
          <cell r="D6">
            <v>180</v>
          </cell>
          <cell r="E6">
            <v>180</v>
          </cell>
          <cell r="F6">
            <v>180</v>
          </cell>
          <cell r="G6" t="str">
            <v>Dark Grey</v>
          </cell>
          <cell r="H6">
            <v>180</v>
          </cell>
          <cell r="I6">
            <v>180</v>
          </cell>
          <cell r="J6">
            <v>180</v>
          </cell>
          <cell r="K6">
            <v>0</v>
          </cell>
          <cell r="L6">
            <v>12</v>
          </cell>
          <cell r="M6" t="str">
            <v>Black</v>
          </cell>
          <cell r="N6">
            <v>1</v>
          </cell>
          <cell r="P6" t="str">
            <v>Dark Grey</v>
          </cell>
          <cell r="Q6">
            <v>180</v>
          </cell>
          <cell r="R6">
            <v>180</v>
          </cell>
          <cell r="S6">
            <v>180</v>
          </cell>
          <cell r="U6" t="str">
            <v>Green</v>
          </cell>
          <cell r="V6">
            <v>10</v>
          </cell>
        </row>
        <row r="7">
          <cell r="B7" t="str">
            <v>Interconn Dev Point</v>
          </cell>
          <cell r="C7" t="str">
            <v>Yellow</v>
          </cell>
          <cell r="D7">
            <v>255</v>
          </cell>
          <cell r="E7">
            <v>255</v>
          </cell>
          <cell r="F7">
            <v>0</v>
          </cell>
          <cell r="G7" t="str">
            <v>Yellow</v>
          </cell>
          <cell r="H7">
            <v>255</v>
          </cell>
          <cell r="I7">
            <v>255</v>
          </cell>
          <cell r="J7">
            <v>0</v>
          </cell>
          <cell r="K7">
            <v>0</v>
          </cell>
          <cell r="L7">
            <v>9</v>
          </cell>
          <cell r="M7" t="str">
            <v>White</v>
          </cell>
          <cell r="N7">
            <v>2</v>
          </cell>
          <cell r="P7" t="str">
            <v>Green</v>
          </cell>
          <cell r="Q7">
            <v>0</v>
          </cell>
          <cell r="R7">
            <v>255</v>
          </cell>
          <cell r="S7">
            <v>0</v>
          </cell>
          <cell r="U7" t="str">
            <v>Red</v>
          </cell>
          <cell r="V7">
            <v>3</v>
          </cell>
        </row>
        <row r="8">
          <cell r="B8" t="str">
            <v>HVDC</v>
          </cell>
          <cell r="C8" t="str">
            <v>Red</v>
          </cell>
          <cell r="D8">
            <v>255</v>
          </cell>
          <cell r="E8">
            <v>0</v>
          </cell>
          <cell r="F8">
            <v>0</v>
          </cell>
          <cell r="G8" t="str">
            <v>Red</v>
          </cell>
          <cell r="H8">
            <v>255</v>
          </cell>
          <cell r="I8">
            <v>0</v>
          </cell>
          <cell r="J8">
            <v>0</v>
          </cell>
          <cell r="K8">
            <v>0</v>
          </cell>
          <cell r="L8">
            <v>9</v>
          </cell>
          <cell r="M8" t="str">
            <v>White</v>
          </cell>
          <cell r="N8">
            <v>2</v>
          </cell>
          <cell r="P8" t="str">
            <v>Lt Grey</v>
          </cell>
          <cell r="Q8">
            <v>240</v>
          </cell>
          <cell r="R8">
            <v>240</v>
          </cell>
          <cell r="S8">
            <v>240</v>
          </cell>
          <cell r="U8" t="str">
            <v>White</v>
          </cell>
          <cell r="V8">
            <v>2</v>
          </cell>
        </row>
        <row r="9">
          <cell r="C9" t="str">
            <v>White</v>
          </cell>
          <cell r="D9">
            <v>255</v>
          </cell>
          <cell r="E9">
            <v>255</v>
          </cell>
          <cell r="F9">
            <v>255</v>
          </cell>
          <cell r="G9" t="str">
            <v>White</v>
          </cell>
          <cell r="H9">
            <v>255</v>
          </cell>
          <cell r="I9">
            <v>255</v>
          </cell>
          <cell r="J9">
            <v>255</v>
          </cell>
          <cell r="K9">
            <v>0</v>
          </cell>
          <cell r="L9">
            <v>12</v>
          </cell>
          <cell r="M9" t="str">
            <v>White</v>
          </cell>
          <cell r="N9">
            <v>2</v>
          </cell>
          <cell r="P9" t="str">
            <v>Orange</v>
          </cell>
          <cell r="Q9">
            <v>255</v>
          </cell>
          <cell r="R9">
            <v>100</v>
          </cell>
          <cell r="S9">
            <v>0</v>
          </cell>
        </row>
        <row r="10">
          <cell r="C10" t="str">
            <v>White</v>
          </cell>
          <cell r="D10">
            <v>255</v>
          </cell>
          <cell r="E10">
            <v>255</v>
          </cell>
          <cell r="F10">
            <v>255</v>
          </cell>
          <cell r="G10" t="str">
            <v>White</v>
          </cell>
          <cell r="H10">
            <v>255</v>
          </cell>
          <cell r="I10">
            <v>255</v>
          </cell>
          <cell r="J10">
            <v>255</v>
          </cell>
          <cell r="K10">
            <v>0</v>
          </cell>
          <cell r="L10">
            <v>12</v>
          </cell>
          <cell r="M10" t="str">
            <v>White</v>
          </cell>
          <cell r="N10">
            <v>2</v>
          </cell>
          <cell r="P10" t="str">
            <v>Red</v>
          </cell>
          <cell r="Q10">
            <v>255</v>
          </cell>
          <cell r="R10">
            <v>0</v>
          </cell>
          <cell r="S10">
            <v>0</v>
          </cell>
        </row>
        <row r="11">
          <cell r="C11" t="str">
            <v>White</v>
          </cell>
          <cell r="D11">
            <v>255</v>
          </cell>
          <cell r="E11">
            <v>255</v>
          </cell>
          <cell r="F11">
            <v>255</v>
          </cell>
          <cell r="G11" t="str">
            <v>White</v>
          </cell>
          <cell r="H11">
            <v>255</v>
          </cell>
          <cell r="I11">
            <v>255</v>
          </cell>
          <cell r="J11">
            <v>255</v>
          </cell>
          <cell r="K11">
            <v>0</v>
          </cell>
          <cell r="L11">
            <v>12</v>
          </cell>
          <cell r="M11" t="str">
            <v>White</v>
          </cell>
          <cell r="N11">
            <v>2</v>
          </cell>
          <cell r="P11" t="str">
            <v>White</v>
          </cell>
          <cell r="Q11">
            <v>255</v>
          </cell>
          <cell r="R11">
            <v>255</v>
          </cell>
          <cell r="S11">
            <v>255</v>
          </cell>
        </row>
        <row r="12">
          <cell r="C12" t="str">
            <v>White</v>
          </cell>
          <cell r="D12">
            <v>255</v>
          </cell>
          <cell r="E12">
            <v>255</v>
          </cell>
          <cell r="F12">
            <v>255</v>
          </cell>
          <cell r="G12" t="str">
            <v>White</v>
          </cell>
          <cell r="H12">
            <v>255</v>
          </cell>
          <cell r="I12">
            <v>255</v>
          </cell>
          <cell r="J12">
            <v>255</v>
          </cell>
          <cell r="K12">
            <v>0</v>
          </cell>
          <cell r="L12">
            <v>12</v>
          </cell>
          <cell r="M12" t="str">
            <v>White</v>
          </cell>
          <cell r="N12">
            <v>2</v>
          </cell>
          <cell r="P12" t="str">
            <v>Yellow</v>
          </cell>
          <cell r="Q12">
            <v>255</v>
          </cell>
          <cell r="R12">
            <v>255</v>
          </cell>
          <cell r="S12">
            <v>0</v>
          </cell>
        </row>
        <row r="13">
          <cell r="M13" t="str">
            <v>Number of nodes:</v>
          </cell>
        </row>
        <row r="14">
          <cell r="C14" t="str">
            <v>Line_Type</v>
          </cell>
          <cell r="M14" t="str">
            <v>Colour</v>
          </cell>
        </row>
        <row r="15">
          <cell r="C15" t="str">
            <v>Connection</v>
          </cell>
          <cell r="G15" t="str">
            <v>Green</v>
          </cell>
          <cell r="M15" t="str">
            <v>Black</v>
          </cell>
        </row>
        <row r="16">
          <cell r="C16" t="str">
            <v>Deviation Point</v>
          </cell>
          <cell r="G16" t="str">
            <v>Blue</v>
          </cell>
          <cell r="M16" t="str">
            <v>White</v>
          </cell>
        </row>
        <row r="17">
          <cell r="C17" t="str">
            <v>Interconnection</v>
          </cell>
          <cell r="G17" t="str">
            <v>Dark Grey</v>
          </cell>
          <cell r="M17" t="str">
            <v>Black</v>
          </cell>
        </row>
        <row r="18">
          <cell r="C18" t="str">
            <v>Interconn Dev Point</v>
          </cell>
          <cell r="G18" t="str">
            <v>Yellow</v>
          </cell>
          <cell r="M18" t="str">
            <v>White</v>
          </cell>
        </row>
        <row r="19">
          <cell r="C19" t="str">
            <v>HVDC</v>
          </cell>
          <cell r="G19" t="str">
            <v>Red</v>
          </cell>
          <cell r="M19" t="str">
            <v>White</v>
          </cell>
        </row>
        <row r="20">
          <cell r="C20">
            <v>0</v>
          </cell>
          <cell r="G20" t="str">
            <v>White</v>
          </cell>
          <cell r="M20" t="str">
            <v>White</v>
          </cell>
        </row>
        <row r="21">
          <cell r="C21">
            <v>0</v>
          </cell>
          <cell r="G21" t="str">
            <v>White</v>
          </cell>
          <cell r="M21" t="str">
            <v>White</v>
          </cell>
        </row>
        <row r="22">
          <cell r="C22">
            <v>0</v>
          </cell>
          <cell r="G22" t="str">
            <v>White</v>
          </cell>
          <cell r="M22" t="str">
            <v>White</v>
          </cell>
        </row>
        <row r="23">
          <cell r="C23">
            <v>0</v>
          </cell>
          <cell r="G23" t="str">
            <v>White</v>
          </cell>
          <cell r="M23" t="str">
            <v>White</v>
          </cell>
        </row>
        <row r="24">
          <cell r="C24" t="str">
            <v>Connection</v>
          </cell>
          <cell r="M24" t="str">
            <v>Black</v>
          </cell>
        </row>
        <row r="25">
          <cell r="C25" t="str">
            <v>Connection</v>
          </cell>
          <cell r="M25" t="str">
            <v>Black</v>
          </cell>
        </row>
        <row r="26">
          <cell r="C26" t="str">
            <v>Interconnection</v>
          </cell>
          <cell r="M26" t="str">
            <v>Black</v>
          </cell>
        </row>
        <row r="27">
          <cell r="C27" t="str">
            <v>Interconnection</v>
          </cell>
          <cell r="M27" t="str">
            <v>Black</v>
          </cell>
        </row>
        <row r="28">
          <cell r="C28" t="str">
            <v>Connection</v>
          </cell>
          <cell r="M28" t="str">
            <v>Black</v>
          </cell>
        </row>
        <row r="29">
          <cell r="C29" t="str">
            <v>Interconnection</v>
          </cell>
          <cell r="M29" t="str">
            <v>Black</v>
          </cell>
        </row>
        <row r="30">
          <cell r="C30" t="str">
            <v>Interconnection</v>
          </cell>
          <cell r="M30" t="str">
            <v>Black</v>
          </cell>
        </row>
        <row r="31">
          <cell r="C31" t="str">
            <v>Interconnection</v>
          </cell>
          <cell r="M31" t="str">
            <v>Black</v>
          </cell>
        </row>
        <row r="32">
          <cell r="C32" t="str">
            <v>Interconnection</v>
          </cell>
          <cell r="M32" t="str">
            <v>Black</v>
          </cell>
        </row>
        <row r="33">
          <cell r="C33" t="str">
            <v>Interconnection</v>
          </cell>
          <cell r="M33" t="str">
            <v>Black</v>
          </cell>
        </row>
        <row r="34">
          <cell r="C34" t="str">
            <v>Interconnection</v>
          </cell>
          <cell r="M34" t="str">
            <v>Black</v>
          </cell>
        </row>
        <row r="35">
          <cell r="C35" t="str">
            <v>Interconnection</v>
          </cell>
          <cell r="M35" t="str">
            <v>Black</v>
          </cell>
        </row>
        <row r="36">
          <cell r="C36" t="str">
            <v>Connection</v>
          </cell>
          <cell r="M36" t="str">
            <v>Black</v>
          </cell>
        </row>
        <row r="37">
          <cell r="C37" t="str">
            <v>Connection</v>
          </cell>
          <cell r="M37" t="str">
            <v>Black</v>
          </cell>
        </row>
        <row r="38">
          <cell r="C38" t="str">
            <v>Deviation Point</v>
          </cell>
          <cell r="M38" t="str">
            <v>White</v>
          </cell>
        </row>
        <row r="39">
          <cell r="C39" t="str">
            <v>Interconnection</v>
          </cell>
          <cell r="M39" t="str">
            <v>Black</v>
          </cell>
        </row>
        <row r="40">
          <cell r="C40" t="str">
            <v>Deviation Point</v>
          </cell>
          <cell r="M40" t="str">
            <v>White</v>
          </cell>
        </row>
        <row r="41">
          <cell r="C41" t="str">
            <v>HVDC</v>
          </cell>
          <cell r="M41" t="str">
            <v>White</v>
          </cell>
        </row>
        <row r="42">
          <cell r="C42" t="str">
            <v>Interconnection</v>
          </cell>
          <cell r="M42" t="str">
            <v>Black</v>
          </cell>
        </row>
        <row r="43">
          <cell r="C43" t="str">
            <v>Interconnection</v>
          </cell>
          <cell r="M43" t="str">
            <v>Black</v>
          </cell>
        </row>
        <row r="44">
          <cell r="C44" t="str">
            <v>Interconnection</v>
          </cell>
          <cell r="M44" t="str">
            <v>Black</v>
          </cell>
        </row>
        <row r="45">
          <cell r="C45" t="str">
            <v>Interconnection</v>
          </cell>
          <cell r="M45" t="str">
            <v>Black</v>
          </cell>
        </row>
        <row r="46">
          <cell r="C46" t="str">
            <v>Connection</v>
          </cell>
          <cell r="M46" t="str">
            <v>Black</v>
          </cell>
        </row>
        <row r="47">
          <cell r="C47" t="str">
            <v>Deviation Point</v>
          </cell>
          <cell r="M47" t="str">
            <v>White</v>
          </cell>
        </row>
        <row r="48">
          <cell r="C48" t="str">
            <v>Connection</v>
          </cell>
          <cell r="M48" t="str">
            <v>Black</v>
          </cell>
        </row>
        <row r="49">
          <cell r="C49" t="str">
            <v>Deviation Point</v>
          </cell>
          <cell r="M49" t="str">
            <v>White</v>
          </cell>
        </row>
        <row r="50">
          <cell r="C50" t="str">
            <v>Deviation Point</v>
          </cell>
          <cell r="M50" t="str">
            <v>White</v>
          </cell>
        </row>
        <row r="51">
          <cell r="C51" t="str">
            <v>Interconnection</v>
          </cell>
          <cell r="M51" t="str">
            <v>Black</v>
          </cell>
        </row>
        <row r="52">
          <cell r="C52" t="str">
            <v>Connection</v>
          </cell>
          <cell r="M52" t="str">
            <v>Black</v>
          </cell>
        </row>
        <row r="53">
          <cell r="C53" t="str">
            <v>Interconnection</v>
          </cell>
          <cell r="M53" t="str">
            <v>Black</v>
          </cell>
        </row>
        <row r="54">
          <cell r="C54" t="str">
            <v>Interconnection</v>
          </cell>
          <cell r="M54" t="str">
            <v>Black</v>
          </cell>
        </row>
        <row r="55">
          <cell r="C55" t="str">
            <v>Connection</v>
          </cell>
          <cell r="M55" t="str">
            <v>Black</v>
          </cell>
        </row>
        <row r="56">
          <cell r="C56" t="str">
            <v>Interconnection</v>
          </cell>
          <cell r="M56" t="str">
            <v>Black</v>
          </cell>
        </row>
        <row r="57">
          <cell r="C57" t="str">
            <v>Interconnection</v>
          </cell>
          <cell r="M57" t="str">
            <v>Black</v>
          </cell>
        </row>
        <row r="58">
          <cell r="C58" t="str">
            <v>Interconnection</v>
          </cell>
          <cell r="M58" t="str">
            <v>Black</v>
          </cell>
        </row>
        <row r="59">
          <cell r="C59" t="str">
            <v>Connection</v>
          </cell>
          <cell r="M59" t="str">
            <v>Black</v>
          </cell>
        </row>
        <row r="60">
          <cell r="C60" t="str">
            <v>Interconnection</v>
          </cell>
          <cell r="M60" t="str">
            <v>Black</v>
          </cell>
        </row>
        <row r="61">
          <cell r="C61" t="str">
            <v>Connection</v>
          </cell>
          <cell r="M61" t="str">
            <v>Black</v>
          </cell>
        </row>
        <row r="62">
          <cell r="C62" t="str">
            <v>Interconnection</v>
          </cell>
          <cell r="M62" t="str">
            <v>Black</v>
          </cell>
        </row>
        <row r="63">
          <cell r="C63" t="str">
            <v>Connection</v>
          </cell>
          <cell r="M63" t="str">
            <v>Black</v>
          </cell>
        </row>
        <row r="64">
          <cell r="C64" t="str">
            <v>Interconnection</v>
          </cell>
          <cell r="M64" t="str">
            <v>Black</v>
          </cell>
        </row>
        <row r="65">
          <cell r="C65" t="str">
            <v>Connection</v>
          </cell>
          <cell r="M65" t="str">
            <v>Black</v>
          </cell>
        </row>
        <row r="66">
          <cell r="C66" t="str">
            <v>Interconnection</v>
          </cell>
          <cell r="M66" t="str">
            <v>Black</v>
          </cell>
        </row>
        <row r="67">
          <cell r="C67" t="str">
            <v>Interconnection</v>
          </cell>
          <cell r="M67" t="str">
            <v>Black</v>
          </cell>
        </row>
        <row r="68">
          <cell r="C68" t="str">
            <v>Interconnection</v>
          </cell>
          <cell r="M68" t="str">
            <v>Black</v>
          </cell>
        </row>
        <row r="69">
          <cell r="C69" t="str">
            <v>Interconnection</v>
          </cell>
          <cell r="M69" t="str">
            <v>Black</v>
          </cell>
        </row>
        <row r="70">
          <cell r="C70" t="str">
            <v>Interconnection</v>
          </cell>
          <cell r="M70" t="str">
            <v>Black</v>
          </cell>
        </row>
        <row r="71">
          <cell r="C71" t="str">
            <v>Interconnection</v>
          </cell>
          <cell r="M71" t="str">
            <v>Black</v>
          </cell>
        </row>
        <row r="72">
          <cell r="C72" t="str">
            <v>Connection</v>
          </cell>
          <cell r="M72" t="str">
            <v>Black</v>
          </cell>
        </row>
        <row r="73">
          <cell r="C73" t="str">
            <v>Connection</v>
          </cell>
          <cell r="M73" t="str">
            <v>Black</v>
          </cell>
        </row>
        <row r="74">
          <cell r="C74" t="str">
            <v>Connection</v>
          </cell>
          <cell r="M74" t="str">
            <v>Black</v>
          </cell>
        </row>
        <row r="75">
          <cell r="C75" t="str">
            <v>Connection</v>
          </cell>
          <cell r="M75" t="str">
            <v>Black</v>
          </cell>
        </row>
        <row r="76">
          <cell r="C76" t="str">
            <v>Deviation Point</v>
          </cell>
          <cell r="M76" t="str">
            <v>White</v>
          </cell>
        </row>
        <row r="77">
          <cell r="C77" t="str">
            <v>Interconnection</v>
          </cell>
          <cell r="M77" t="str">
            <v>Black</v>
          </cell>
        </row>
        <row r="78">
          <cell r="C78" t="str">
            <v>Interconnection</v>
          </cell>
          <cell r="M78" t="str">
            <v>Black</v>
          </cell>
        </row>
        <row r="79">
          <cell r="C79" t="str">
            <v>Interconnection</v>
          </cell>
          <cell r="M79" t="str">
            <v>Black</v>
          </cell>
        </row>
        <row r="80">
          <cell r="C80" t="str">
            <v>Interconnection</v>
          </cell>
          <cell r="M80" t="str">
            <v>Black</v>
          </cell>
        </row>
        <row r="81">
          <cell r="C81" t="str">
            <v>Interconnection</v>
          </cell>
          <cell r="M81" t="str">
            <v>Black</v>
          </cell>
        </row>
        <row r="82">
          <cell r="C82" t="str">
            <v>Interconnection</v>
          </cell>
          <cell r="M82" t="str">
            <v>Black</v>
          </cell>
        </row>
        <row r="83">
          <cell r="C83" t="str">
            <v>Interconnection</v>
          </cell>
          <cell r="M83" t="str">
            <v>Black</v>
          </cell>
        </row>
        <row r="84">
          <cell r="C84" t="str">
            <v>Interconnection</v>
          </cell>
          <cell r="M84" t="str">
            <v>Black</v>
          </cell>
        </row>
        <row r="85">
          <cell r="C85" t="str">
            <v>Interconnection</v>
          </cell>
          <cell r="M85" t="str">
            <v>Black</v>
          </cell>
        </row>
        <row r="86">
          <cell r="C86" t="str">
            <v>Connection</v>
          </cell>
          <cell r="M86" t="str">
            <v>Black</v>
          </cell>
        </row>
        <row r="87">
          <cell r="C87" t="str">
            <v>Connection</v>
          </cell>
          <cell r="M87" t="str">
            <v>Black</v>
          </cell>
        </row>
        <row r="88">
          <cell r="C88" t="str">
            <v>Interconnection</v>
          </cell>
          <cell r="M88" t="str">
            <v>Black</v>
          </cell>
        </row>
        <row r="89">
          <cell r="C89" t="str">
            <v>Interconnection</v>
          </cell>
          <cell r="M89" t="str">
            <v>Black</v>
          </cell>
        </row>
        <row r="90">
          <cell r="C90" t="str">
            <v>Interconnection</v>
          </cell>
          <cell r="M90" t="str">
            <v>Black</v>
          </cell>
        </row>
        <row r="91">
          <cell r="C91" t="str">
            <v>Connection</v>
          </cell>
          <cell r="M91" t="str">
            <v>Black</v>
          </cell>
        </row>
        <row r="92">
          <cell r="C92" t="str">
            <v>Interconnection</v>
          </cell>
          <cell r="M92" t="str">
            <v>Black</v>
          </cell>
        </row>
        <row r="93">
          <cell r="C93" t="str">
            <v>Interconnection</v>
          </cell>
          <cell r="M93" t="str">
            <v>Black</v>
          </cell>
        </row>
        <row r="94">
          <cell r="C94" t="str">
            <v>Interconnection</v>
          </cell>
          <cell r="M94" t="str">
            <v>Black</v>
          </cell>
        </row>
        <row r="95">
          <cell r="C95" t="str">
            <v>Interconnection</v>
          </cell>
          <cell r="M95" t="str">
            <v>Black</v>
          </cell>
        </row>
        <row r="96">
          <cell r="C96" t="str">
            <v>Interconnection</v>
          </cell>
          <cell r="M96" t="str">
            <v>Black</v>
          </cell>
        </row>
        <row r="97">
          <cell r="C97" t="str">
            <v>Interconnection</v>
          </cell>
          <cell r="M97" t="str">
            <v>Black</v>
          </cell>
        </row>
        <row r="98">
          <cell r="C98" t="str">
            <v>Interconnection</v>
          </cell>
          <cell r="M98" t="str">
            <v>Black</v>
          </cell>
        </row>
        <row r="99">
          <cell r="C99" t="str">
            <v>Connection</v>
          </cell>
          <cell r="M99" t="str">
            <v>Black</v>
          </cell>
        </row>
        <row r="100">
          <cell r="C100" t="str">
            <v>Interconnection</v>
          </cell>
          <cell r="M100" t="str">
            <v>Black</v>
          </cell>
        </row>
        <row r="101">
          <cell r="C101" t="str">
            <v>Interconn Dev Point</v>
          </cell>
          <cell r="M101" t="str">
            <v>White</v>
          </cell>
        </row>
        <row r="102">
          <cell r="C102" t="str">
            <v>Connection</v>
          </cell>
          <cell r="M102" t="str">
            <v>Black</v>
          </cell>
        </row>
        <row r="103">
          <cell r="C103" t="str">
            <v>Interconnection</v>
          </cell>
          <cell r="M103" t="str">
            <v>Black</v>
          </cell>
        </row>
        <row r="104">
          <cell r="C104" t="str">
            <v>Interconnection</v>
          </cell>
          <cell r="M104" t="str">
            <v>Black</v>
          </cell>
        </row>
        <row r="105">
          <cell r="C105" t="str">
            <v>Connection</v>
          </cell>
          <cell r="M105" t="str">
            <v>Black</v>
          </cell>
        </row>
        <row r="106">
          <cell r="C106" t="str">
            <v>Connection</v>
          </cell>
          <cell r="M106" t="str">
            <v>Black</v>
          </cell>
        </row>
        <row r="107">
          <cell r="C107" t="str">
            <v>Connection</v>
          </cell>
          <cell r="M107" t="str">
            <v>Black</v>
          </cell>
        </row>
        <row r="108">
          <cell r="C108" t="str">
            <v>Connection</v>
          </cell>
          <cell r="M108" t="str">
            <v>Black</v>
          </cell>
        </row>
        <row r="109">
          <cell r="C109" t="str">
            <v>Connection</v>
          </cell>
          <cell r="M109" t="str">
            <v>Black</v>
          </cell>
        </row>
        <row r="110">
          <cell r="C110" t="str">
            <v>Connection</v>
          </cell>
          <cell r="M110" t="str">
            <v>Black</v>
          </cell>
        </row>
        <row r="111">
          <cell r="C111" t="str">
            <v>Interconnection</v>
          </cell>
          <cell r="M111" t="str">
            <v>Black</v>
          </cell>
        </row>
        <row r="112">
          <cell r="C112" t="str">
            <v>Connection</v>
          </cell>
          <cell r="M112" t="str">
            <v>Black</v>
          </cell>
        </row>
        <row r="113">
          <cell r="C113" t="str">
            <v>Interconnection</v>
          </cell>
          <cell r="M113" t="str">
            <v>Black</v>
          </cell>
        </row>
        <row r="114">
          <cell r="C114" t="str">
            <v>Interconnection</v>
          </cell>
          <cell r="M114" t="str">
            <v>Black</v>
          </cell>
        </row>
        <row r="115">
          <cell r="C115" t="str">
            <v>Interconnection</v>
          </cell>
          <cell r="M115" t="str">
            <v>Black</v>
          </cell>
        </row>
        <row r="116">
          <cell r="C116" t="str">
            <v>Interconnection</v>
          </cell>
          <cell r="M116" t="str">
            <v>Black</v>
          </cell>
        </row>
        <row r="117">
          <cell r="C117" t="str">
            <v>Connection</v>
          </cell>
          <cell r="M117" t="str">
            <v>Black</v>
          </cell>
        </row>
        <row r="118">
          <cell r="C118" t="str">
            <v>Connection</v>
          </cell>
          <cell r="M118" t="str">
            <v>Black</v>
          </cell>
        </row>
        <row r="119">
          <cell r="C119" t="str">
            <v>Interconnection</v>
          </cell>
          <cell r="M119" t="str">
            <v>Black</v>
          </cell>
        </row>
        <row r="120">
          <cell r="C120" t="str">
            <v>Interconnection</v>
          </cell>
          <cell r="M120" t="str">
            <v>Black</v>
          </cell>
        </row>
        <row r="121">
          <cell r="C121" t="str">
            <v>Interconnection</v>
          </cell>
          <cell r="M121" t="str">
            <v>Black</v>
          </cell>
        </row>
        <row r="122">
          <cell r="C122" t="str">
            <v>Interconnection</v>
          </cell>
          <cell r="M122" t="str">
            <v>Black</v>
          </cell>
        </row>
        <row r="123">
          <cell r="C123" t="str">
            <v>Connection</v>
          </cell>
          <cell r="M123" t="str">
            <v>Black</v>
          </cell>
        </row>
        <row r="124">
          <cell r="C124" t="str">
            <v>Interconnection</v>
          </cell>
          <cell r="M124" t="str">
            <v>Black</v>
          </cell>
        </row>
        <row r="125">
          <cell r="C125" t="str">
            <v>Interconnection</v>
          </cell>
          <cell r="M125" t="str">
            <v>Black</v>
          </cell>
        </row>
        <row r="126">
          <cell r="C126" t="str">
            <v>Interconn Dev Point</v>
          </cell>
          <cell r="M126" t="str">
            <v>White</v>
          </cell>
        </row>
        <row r="127">
          <cell r="C127" t="str">
            <v>Connection</v>
          </cell>
          <cell r="M127" t="str">
            <v>Black</v>
          </cell>
        </row>
        <row r="128">
          <cell r="C128" t="str">
            <v>Interconnection</v>
          </cell>
          <cell r="M128" t="str">
            <v>Black</v>
          </cell>
        </row>
        <row r="129">
          <cell r="C129" t="str">
            <v>Connection</v>
          </cell>
          <cell r="M129" t="str">
            <v>Black</v>
          </cell>
        </row>
        <row r="130">
          <cell r="C130" t="str">
            <v>Interconnection</v>
          </cell>
          <cell r="M130" t="str">
            <v>Black</v>
          </cell>
        </row>
        <row r="131">
          <cell r="C131" t="str">
            <v>Connection</v>
          </cell>
          <cell r="M131" t="str">
            <v>Black</v>
          </cell>
        </row>
        <row r="132">
          <cell r="C132" t="str">
            <v>Interconnection</v>
          </cell>
          <cell r="M132" t="str">
            <v>Black</v>
          </cell>
        </row>
        <row r="133">
          <cell r="C133" t="str">
            <v>Interconnection</v>
          </cell>
          <cell r="M133" t="str">
            <v>Black</v>
          </cell>
        </row>
        <row r="134">
          <cell r="C134" t="str">
            <v>Interconnection</v>
          </cell>
          <cell r="M134" t="str">
            <v>Black</v>
          </cell>
        </row>
        <row r="135">
          <cell r="C135" t="str">
            <v>Interconnection</v>
          </cell>
          <cell r="M135" t="str">
            <v>Black</v>
          </cell>
        </row>
        <row r="136">
          <cell r="C136" t="str">
            <v>Interconnection</v>
          </cell>
          <cell r="M136" t="str">
            <v>Black</v>
          </cell>
        </row>
        <row r="137">
          <cell r="C137" t="str">
            <v>Connection</v>
          </cell>
          <cell r="M137" t="str">
            <v>Black</v>
          </cell>
        </row>
        <row r="138">
          <cell r="C138" t="str">
            <v>Interconnection</v>
          </cell>
          <cell r="M138" t="str">
            <v>Black</v>
          </cell>
        </row>
        <row r="139">
          <cell r="C139" t="str">
            <v>Interconnection</v>
          </cell>
          <cell r="M139" t="str">
            <v>Black</v>
          </cell>
        </row>
        <row r="140">
          <cell r="C140" t="str">
            <v>Connection</v>
          </cell>
          <cell r="M140" t="str">
            <v>Black</v>
          </cell>
        </row>
        <row r="141">
          <cell r="C141" t="str">
            <v>Connection</v>
          </cell>
          <cell r="M141" t="str">
            <v>Black</v>
          </cell>
        </row>
        <row r="142">
          <cell r="C142" t="str">
            <v>Interconnection</v>
          </cell>
          <cell r="M142" t="str">
            <v>Black</v>
          </cell>
        </row>
        <row r="143">
          <cell r="C143" t="str">
            <v>Interconnection</v>
          </cell>
          <cell r="M143" t="str">
            <v>Black</v>
          </cell>
        </row>
        <row r="144">
          <cell r="C144" t="str">
            <v>Interconnection</v>
          </cell>
          <cell r="M144" t="str">
            <v>Black</v>
          </cell>
        </row>
        <row r="145">
          <cell r="C145" t="str">
            <v>Interconnection</v>
          </cell>
          <cell r="M145" t="str">
            <v>Black</v>
          </cell>
        </row>
        <row r="146">
          <cell r="C146" t="str">
            <v>Connection</v>
          </cell>
          <cell r="M146" t="str">
            <v>Black</v>
          </cell>
        </row>
        <row r="147">
          <cell r="C147" t="str">
            <v>Interconnection</v>
          </cell>
          <cell r="M147" t="str">
            <v>Black</v>
          </cell>
        </row>
        <row r="148">
          <cell r="C148" t="str">
            <v>Interconnection</v>
          </cell>
          <cell r="M148" t="str">
            <v>Black</v>
          </cell>
        </row>
        <row r="149">
          <cell r="C149" t="str">
            <v>Connection</v>
          </cell>
          <cell r="M149" t="str">
            <v>Black</v>
          </cell>
        </row>
        <row r="150">
          <cell r="C150" t="str">
            <v>Connection</v>
          </cell>
          <cell r="M150" t="str">
            <v>Black</v>
          </cell>
        </row>
        <row r="151">
          <cell r="C151" t="str">
            <v>Interconnection</v>
          </cell>
          <cell r="M151" t="str">
            <v>Black</v>
          </cell>
        </row>
        <row r="152">
          <cell r="C152" t="str">
            <v>Interconnection</v>
          </cell>
          <cell r="M152" t="str">
            <v>Black</v>
          </cell>
        </row>
        <row r="153">
          <cell r="C153" t="str">
            <v>Interconnection</v>
          </cell>
          <cell r="M153" t="str">
            <v>Black</v>
          </cell>
        </row>
        <row r="154">
          <cell r="C154" t="str">
            <v>Interconnection</v>
          </cell>
          <cell r="M154" t="str">
            <v>Black</v>
          </cell>
        </row>
        <row r="155">
          <cell r="C155" t="str">
            <v>Connection</v>
          </cell>
          <cell r="M155" t="str">
            <v>Black</v>
          </cell>
        </row>
        <row r="156">
          <cell r="C156" t="str">
            <v>Deviation Point</v>
          </cell>
          <cell r="M156" t="str">
            <v>White</v>
          </cell>
        </row>
        <row r="157">
          <cell r="C157" t="str">
            <v>Interconnection</v>
          </cell>
          <cell r="M157" t="str">
            <v>Black</v>
          </cell>
        </row>
        <row r="158">
          <cell r="C158" t="str">
            <v>Connection</v>
          </cell>
          <cell r="M158" t="str">
            <v>Black</v>
          </cell>
        </row>
        <row r="159">
          <cell r="C159" t="str">
            <v>Connection</v>
          </cell>
          <cell r="M159" t="str">
            <v>Black</v>
          </cell>
        </row>
        <row r="160">
          <cell r="C160" t="str">
            <v>Interconnection</v>
          </cell>
          <cell r="M160" t="str">
            <v>Black</v>
          </cell>
        </row>
        <row r="161">
          <cell r="C161" t="str">
            <v>Interconnection</v>
          </cell>
          <cell r="M161" t="str">
            <v>Black</v>
          </cell>
        </row>
        <row r="162">
          <cell r="C162" t="str">
            <v>Interconnection</v>
          </cell>
          <cell r="M162" t="str">
            <v>Black</v>
          </cell>
        </row>
        <row r="163">
          <cell r="C163" t="str">
            <v>Connection</v>
          </cell>
          <cell r="M163" t="str">
            <v>Black</v>
          </cell>
        </row>
        <row r="164">
          <cell r="C164" t="str">
            <v>Interconnection</v>
          </cell>
          <cell r="M164" t="str">
            <v>Black</v>
          </cell>
        </row>
        <row r="165">
          <cell r="C165" t="str">
            <v>Interconnection</v>
          </cell>
          <cell r="M165" t="str">
            <v>Black</v>
          </cell>
        </row>
        <row r="166">
          <cell r="C166" t="str">
            <v>Interconnection</v>
          </cell>
          <cell r="M166" t="str">
            <v>Black</v>
          </cell>
        </row>
        <row r="167">
          <cell r="C167" t="str">
            <v>Interconnection</v>
          </cell>
          <cell r="M167" t="str">
            <v>Black</v>
          </cell>
        </row>
        <row r="168">
          <cell r="C168" t="str">
            <v>Connection</v>
          </cell>
          <cell r="M168" t="str">
            <v>Black</v>
          </cell>
        </row>
        <row r="169">
          <cell r="C169" t="str">
            <v>Interconnection</v>
          </cell>
          <cell r="M169" t="str">
            <v>Black</v>
          </cell>
        </row>
        <row r="170">
          <cell r="C170" t="str">
            <v>Connection</v>
          </cell>
          <cell r="M170" t="str">
            <v>Black</v>
          </cell>
        </row>
        <row r="171">
          <cell r="C171" t="str">
            <v>Deviation Point</v>
          </cell>
          <cell r="M171" t="str">
            <v>White</v>
          </cell>
        </row>
        <row r="172">
          <cell r="C172" t="str">
            <v>Interconnection</v>
          </cell>
          <cell r="M172" t="str">
            <v>Black</v>
          </cell>
        </row>
        <row r="173">
          <cell r="C173" t="str">
            <v>Interconnection</v>
          </cell>
          <cell r="M173" t="str">
            <v>Black</v>
          </cell>
        </row>
        <row r="174">
          <cell r="C174" t="str">
            <v>Interconnection</v>
          </cell>
          <cell r="M174" t="str">
            <v>Black</v>
          </cell>
        </row>
        <row r="175">
          <cell r="C175" t="str">
            <v>Connection</v>
          </cell>
          <cell r="M175" t="str">
            <v>Black</v>
          </cell>
        </row>
        <row r="176">
          <cell r="C176" t="str">
            <v>Interconnection</v>
          </cell>
          <cell r="M176" t="str">
            <v>Black</v>
          </cell>
        </row>
        <row r="177">
          <cell r="C177" t="str">
            <v>Connection</v>
          </cell>
          <cell r="M177" t="str">
            <v>Black</v>
          </cell>
        </row>
        <row r="178">
          <cell r="C178" t="str">
            <v>Interconnection</v>
          </cell>
          <cell r="M178" t="str">
            <v>Black</v>
          </cell>
        </row>
        <row r="179">
          <cell r="C179" t="str">
            <v>Interconnection</v>
          </cell>
          <cell r="M179" t="str">
            <v>Black</v>
          </cell>
        </row>
        <row r="180">
          <cell r="C180" t="str">
            <v>Deviation Point</v>
          </cell>
          <cell r="M180" t="str">
            <v>White</v>
          </cell>
        </row>
        <row r="181">
          <cell r="C181" t="str">
            <v>Connection</v>
          </cell>
          <cell r="M181" t="str">
            <v>Black</v>
          </cell>
        </row>
        <row r="182">
          <cell r="C182" t="str">
            <v>Interconnection</v>
          </cell>
          <cell r="M182" t="str">
            <v>Black</v>
          </cell>
        </row>
        <row r="183">
          <cell r="C183" t="str">
            <v>Connection</v>
          </cell>
          <cell r="M183" t="str">
            <v>Black</v>
          </cell>
        </row>
        <row r="184">
          <cell r="C184" t="str">
            <v>Deviation Point</v>
          </cell>
          <cell r="M184" t="str">
            <v>White</v>
          </cell>
        </row>
        <row r="185">
          <cell r="C185" t="str">
            <v>Connection</v>
          </cell>
          <cell r="M185" t="str">
            <v>Black</v>
          </cell>
        </row>
        <row r="186">
          <cell r="C186" t="str">
            <v>Interconnection</v>
          </cell>
          <cell r="M186" t="str">
            <v>Black</v>
          </cell>
        </row>
        <row r="187">
          <cell r="C187" t="str">
            <v>Interconn Dev Point</v>
          </cell>
          <cell r="M187" t="str">
            <v>White</v>
          </cell>
        </row>
        <row r="188">
          <cell r="C188" t="str">
            <v>HVDC</v>
          </cell>
          <cell r="M188" t="str">
            <v>White</v>
          </cell>
        </row>
        <row r="189">
          <cell r="C189" t="str">
            <v>Connection</v>
          </cell>
          <cell r="M189" t="str">
            <v>Black</v>
          </cell>
        </row>
        <row r="190">
          <cell r="C190" t="str">
            <v>Connection</v>
          </cell>
          <cell r="M190" t="str">
            <v>Black</v>
          </cell>
        </row>
        <row r="191">
          <cell r="C191" t="str">
            <v>Deviation Point</v>
          </cell>
          <cell r="M191" t="str">
            <v>White</v>
          </cell>
        </row>
        <row r="192">
          <cell r="C192" t="str">
            <v>Connection</v>
          </cell>
          <cell r="M192" t="str">
            <v>Black</v>
          </cell>
        </row>
        <row r="193">
          <cell r="C193" t="str">
            <v>Interconnection</v>
          </cell>
          <cell r="M193" t="str">
            <v>Black</v>
          </cell>
        </row>
        <row r="194">
          <cell r="C194" t="str">
            <v>Connection</v>
          </cell>
          <cell r="M194" t="str">
            <v>Black</v>
          </cell>
        </row>
        <row r="195">
          <cell r="C195" t="str">
            <v>Interconnection</v>
          </cell>
          <cell r="M195" t="str">
            <v>Black</v>
          </cell>
        </row>
        <row r="196">
          <cell r="C196" t="str">
            <v>Interconnection</v>
          </cell>
          <cell r="M196" t="str">
            <v>Black</v>
          </cell>
        </row>
        <row r="197">
          <cell r="C197" t="str">
            <v>Connection</v>
          </cell>
          <cell r="M197" t="str">
            <v>Black</v>
          </cell>
        </row>
        <row r="198">
          <cell r="C198" t="str">
            <v>Interconnection</v>
          </cell>
          <cell r="M198" t="str">
            <v>Black</v>
          </cell>
        </row>
        <row r="199">
          <cell r="C199" t="str">
            <v>Connection</v>
          </cell>
          <cell r="M199" t="str">
            <v>Black</v>
          </cell>
        </row>
        <row r="200">
          <cell r="C200" t="str">
            <v>Connection</v>
          </cell>
          <cell r="M200" t="str">
            <v>Black</v>
          </cell>
        </row>
        <row r="201">
          <cell r="C201" t="str">
            <v>Connection</v>
          </cell>
          <cell r="M201" t="str">
            <v>Black</v>
          </cell>
        </row>
        <row r="202">
          <cell r="C202" t="str">
            <v>Interconnection</v>
          </cell>
          <cell r="M202" t="str">
            <v>Black</v>
          </cell>
        </row>
        <row r="203">
          <cell r="C203" t="str">
            <v>Interconnection</v>
          </cell>
          <cell r="M203" t="str">
            <v>Black</v>
          </cell>
        </row>
        <row r="204">
          <cell r="C204" t="str">
            <v>Connection</v>
          </cell>
          <cell r="M204" t="str">
            <v>Black</v>
          </cell>
        </row>
        <row r="205">
          <cell r="C205" t="str">
            <v>Deviation Point</v>
          </cell>
          <cell r="M205" t="str">
            <v>White</v>
          </cell>
        </row>
        <row r="206">
          <cell r="C206" t="str">
            <v>Interconnection</v>
          </cell>
          <cell r="M206" t="str">
            <v>Black</v>
          </cell>
        </row>
        <row r="207">
          <cell r="C207" t="str">
            <v>Interconnection</v>
          </cell>
          <cell r="M207" t="str">
            <v>Black</v>
          </cell>
        </row>
        <row r="208">
          <cell r="C208" t="str">
            <v>Interconn Dev Point</v>
          </cell>
          <cell r="M208" t="str">
            <v>White</v>
          </cell>
        </row>
        <row r="209">
          <cell r="C209" t="str">
            <v>Interconnection</v>
          </cell>
          <cell r="M209" t="str">
            <v>Black</v>
          </cell>
        </row>
        <row r="210">
          <cell r="C210" t="str">
            <v>Connection</v>
          </cell>
          <cell r="M210" t="str">
            <v>Black</v>
          </cell>
        </row>
        <row r="211">
          <cell r="C211" t="str">
            <v>Connection</v>
          </cell>
          <cell r="M211" t="str">
            <v>Black</v>
          </cell>
        </row>
        <row r="212">
          <cell r="C212" t="str">
            <v>Interconnection</v>
          </cell>
          <cell r="M212" t="str">
            <v>Black</v>
          </cell>
        </row>
        <row r="213">
          <cell r="C213" t="str">
            <v>Interconnection</v>
          </cell>
          <cell r="M213" t="str">
            <v>Black</v>
          </cell>
        </row>
        <row r="214">
          <cell r="C214" t="str">
            <v>Interconnection</v>
          </cell>
          <cell r="M214" t="str">
            <v>Black</v>
          </cell>
        </row>
        <row r="215">
          <cell r="C215" t="str">
            <v>Interconnection</v>
          </cell>
          <cell r="M215" t="str">
            <v>Black</v>
          </cell>
        </row>
        <row r="216">
          <cell r="C216" t="str">
            <v>Interconnection</v>
          </cell>
          <cell r="M216" t="str">
            <v>Black</v>
          </cell>
        </row>
        <row r="217">
          <cell r="C217" t="str">
            <v>Connection</v>
          </cell>
          <cell r="M217" t="str">
            <v>Black</v>
          </cell>
        </row>
        <row r="218">
          <cell r="C218" t="str">
            <v>Interconnection</v>
          </cell>
          <cell r="M218" t="str">
            <v>Black</v>
          </cell>
        </row>
        <row r="219">
          <cell r="C219" t="str">
            <v>Connection</v>
          </cell>
          <cell r="M219" t="str">
            <v>Black</v>
          </cell>
        </row>
        <row r="220">
          <cell r="C220" t="str">
            <v>Interconnection</v>
          </cell>
          <cell r="M220" t="str">
            <v>Black</v>
          </cell>
        </row>
        <row r="221">
          <cell r="C221" t="str">
            <v>Connection</v>
          </cell>
          <cell r="M221" t="str">
            <v>Black</v>
          </cell>
        </row>
        <row r="222">
          <cell r="C222" t="str">
            <v>Connection</v>
          </cell>
          <cell r="M222" t="str">
            <v>Black</v>
          </cell>
        </row>
        <row r="223">
          <cell r="C223" t="str">
            <v>Interconnection</v>
          </cell>
          <cell r="M223" t="str">
            <v>Black</v>
          </cell>
        </row>
        <row r="224">
          <cell r="C224" t="str">
            <v>Connection</v>
          </cell>
          <cell r="M224" t="str">
            <v>Black</v>
          </cell>
        </row>
        <row r="225">
          <cell r="C225" t="str">
            <v>Interconnection</v>
          </cell>
          <cell r="M225" t="str">
            <v>Black</v>
          </cell>
        </row>
        <row r="226">
          <cell r="C226" t="str">
            <v>Connection</v>
          </cell>
          <cell r="M226" t="str">
            <v>Black</v>
          </cell>
        </row>
        <row r="227">
          <cell r="C227" t="str">
            <v>Interconnection</v>
          </cell>
          <cell r="M227" t="str">
            <v>Black</v>
          </cell>
        </row>
        <row r="228">
          <cell r="C228" t="str">
            <v>Interconnection</v>
          </cell>
          <cell r="M228" t="str">
            <v>Black</v>
          </cell>
        </row>
        <row r="229">
          <cell r="C229" t="str">
            <v>Connection</v>
          </cell>
          <cell r="M229" t="str">
            <v>Black</v>
          </cell>
        </row>
        <row r="230">
          <cell r="C230" t="str">
            <v>Interconnection</v>
          </cell>
          <cell r="M230" t="str">
            <v>Black</v>
          </cell>
        </row>
        <row r="231">
          <cell r="C231" t="str">
            <v>Deviation Point</v>
          </cell>
          <cell r="M231" t="str">
            <v>White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Notes"/>
      <sheetName val="Inputs"/>
      <sheetName val="Totex adjustment inputs"/>
      <sheetName val="Allowances"/>
      <sheetName val="HVAC chart 1"/>
      <sheetName val="HVAC chart 1 real"/>
      <sheetName val="HVAC chart 2"/>
      <sheetName val="HVAC chart 3"/>
      <sheetName val="HVAC chart 4"/>
      <sheetName val="HVDC chart 1"/>
      <sheetName val="HVDC chart 1 real"/>
      <sheetName val="HVDC chart 2"/>
      <sheetName val="HVDC chart 3"/>
      <sheetName val="HVDC chart 4"/>
      <sheetName val="RCP2 waterfall"/>
      <sheetName val="RCP3 waterfall"/>
      <sheetName val="RCP2 to RCP3 comparison"/>
      <sheetName val="Number series - nominal"/>
      <sheetName val="Number series - real 1718 base"/>
      <sheetName val="Charges by GXP-GIP"/>
      <sheetName val="Customer charges"/>
      <sheetName val="Revenue summary and variance"/>
      <sheetName val="Error sheet and goal seeks"/>
      <sheetName val="Revenue calc"/>
      <sheetName val="Revenue calc -3"/>
      <sheetName val="Revenue calc at RCP2 WACC"/>
      <sheetName val="RAB"/>
      <sheetName val="RAB major"/>
      <sheetName val="RAB -3"/>
      <sheetName val="WACC"/>
      <sheetName val="EV balances"/>
      <sheetName val="RCP1 IRIS"/>
      <sheetName val="RCP2 IRIS"/>
      <sheetName val="HVAC IRIS chart"/>
      <sheetName val="HVDC IRIS chart"/>
      <sheetName val="Not yet approved capex HVAC"/>
      <sheetName val="Not yet approved capex HVDC"/>
      <sheetName val="Revenue summary at RCP2 WACC"/>
    </sheetNames>
    <sheetDataSet>
      <sheetData sheetId="0"/>
      <sheetData sheetId="1"/>
      <sheetData sheetId="2"/>
      <sheetData sheetId="3">
        <row r="10">
          <cell r="D10">
            <v>1.2610870211499313E-2</v>
          </cell>
          <cell r="E10">
            <v>2.5928075769831048E-2</v>
          </cell>
        </row>
        <row r="14">
          <cell r="B14">
            <v>0.33</v>
          </cell>
        </row>
        <row r="15">
          <cell r="B15">
            <v>0.28000000000000003</v>
          </cell>
        </row>
        <row r="16">
          <cell r="B16">
            <v>1</v>
          </cell>
        </row>
        <row r="17">
          <cell r="B17">
            <v>1</v>
          </cell>
        </row>
        <row r="21">
          <cell r="C21">
            <v>6.4399999999999999E-2</v>
          </cell>
          <cell r="D21">
            <v>5.0200000000000002E-2</v>
          </cell>
          <cell r="E21">
            <v>5.1900000000000002E-2</v>
          </cell>
        </row>
        <row r="22">
          <cell r="D22">
            <v>0</v>
          </cell>
          <cell r="E22">
            <v>2.2950000000000002E-2</v>
          </cell>
        </row>
        <row r="23">
          <cell r="D23">
            <v>0</v>
          </cell>
          <cell r="E23">
            <v>2.9580000000000002E-2</v>
          </cell>
        </row>
      </sheetData>
      <sheetData sheetId="4">
        <row r="29">
          <cell r="E29">
            <v>248.12351076095032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>
        <row r="6">
          <cell r="D6">
            <v>772.28919147206602</v>
          </cell>
        </row>
      </sheetData>
      <sheetData sheetId="25"/>
      <sheetData sheetId="26"/>
      <sheetData sheetId="27"/>
      <sheetData sheetId="28">
        <row r="5">
          <cell r="C5">
            <v>4012.9446761439604</v>
          </cell>
        </row>
      </sheetData>
      <sheetData sheetId="29">
        <row r="26">
          <cell r="I26">
            <v>1.6676049073859989E-2</v>
          </cell>
        </row>
      </sheetData>
      <sheetData sheetId="30"/>
      <sheetData sheetId="31">
        <row r="18">
          <cell r="C18">
            <v>4.0100000000000004E-2</v>
          </cell>
        </row>
      </sheetData>
      <sheetData sheetId="32">
        <row r="17">
          <cell r="L17">
            <v>-13.587129550280299</v>
          </cell>
        </row>
      </sheetData>
      <sheetData sheetId="33"/>
      <sheetData sheetId="34"/>
      <sheetData sheetId="35" refreshError="1"/>
      <sheetData sheetId="36" refreshError="1"/>
      <sheetData sheetId="37">
        <row r="22">
          <cell r="D22">
            <v>0</v>
          </cell>
        </row>
      </sheetData>
      <sheetData sheetId="38">
        <row r="22">
          <cell r="D22">
            <v>0</v>
          </cell>
        </row>
      </sheetData>
      <sheetData sheetId="3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bias Maugg" refreshedDate="44851.688507870371" createdVersion="8" refreshedVersion="8" minRefreshableVersion="3" recordCount="72" xr:uid="{932AD60F-C967-4A90-BCC5-C079DD377157}">
  <cacheSource type="worksheet">
    <worksheetSource ref="A9:V81" sheet="Input and calculations - 1"/>
  </cacheSource>
  <cacheFields count="22">
    <cacheField name="Run" numFmtId="0">
      <sharedItems/>
    </cacheField>
    <cacheField name="Investment" numFmtId="0">
      <sharedItems count="6">
        <s v="BPE_HAY_No VPO"/>
        <s v="HVDC_Var_No Res"/>
        <s v="LSI Reliability_No VPO"/>
        <s v="LSI Renw_No VPO"/>
        <s v="NIGU variable"/>
        <s v="Wairakei_Var"/>
      </sharedItems>
    </cacheField>
    <cacheField name="Year" numFmtId="0">
      <sharedItems/>
    </cacheField>
    <cacheField name="node.Gen" numFmtId="0">
      <sharedItems count="3">
        <s v="MHO0331"/>
        <s v="MHO0331 MHO0"/>
        <s v="PRM0331"/>
      </sharedItems>
    </cacheField>
    <cacheField name="Node" numFmtId="0">
      <sharedItems/>
    </cacheField>
    <cacheField name="generationMWh" numFmtId="165">
      <sharedItems containsSemiMixedTypes="0" containsString="0" containsNumber="1" minValue="0" maxValue="173744.5"/>
    </cacheField>
    <cacheField name="loadMWh" numFmtId="165">
      <sharedItems containsSemiMixedTypes="0" containsString="0" containsNumber="1" minValue="0" maxValue="264792.32400000002"/>
    </cacheField>
    <cacheField name="deltaSS" numFmtId="165">
      <sharedItems containsSemiMixedTypes="0" containsString="0" containsNumber="1" minValue="-3004445.9380000001" maxValue="566473.73400000005"/>
    </cacheField>
    <cacheField name="pos_deltaSS" numFmtId="165">
      <sharedItems containsSemiMixedTypes="0" containsString="0" containsNumber="1" minValue="0" maxValue="1886908.2549999999"/>
    </cacheField>
    <cacheField name="neg_deltaSS" numFmtId="165">
      <sharedItems containsSemiMixedTypes="0" containsString="0" containsNumber="1" minValue="-3847161.517" maxValue="0"/>
    </cacheField>
    <cacheField name="deltaCS" numFmtId="165">
      <sharedItems containsSemiMixedTypes="0" containsString="0" containsNumber="1" minValue="-792031.14" maxValue="6110830.4550000001"/>
    </cacheField>
    <cacheField name="pos_deltaCS" numFmtId="165">
      <sharedItems containsSemiMixedTypes="0" containsString="0" containsNumber="1" minValue="0" maxValue="7262979.3870000001"/>
    </cacheField>
    <cacheField name="neg_deltaCS" numFmtId="165">
      <sharedItems containsSemiMixedTypes="0" containsString="0" containsNumber="1" minValue="-4687631.5829999996" maxValue="0"/>
    </cacheField>
    <cacheField name="GEN Benefit" numFmtId="165">
      <sharedItems containsSemiMixedTypes="0" containsString="0" containsNumber="1" containsInteger="1" minValue="0" maxValue="0"/>
    </cacheField>
    <cacheField name="LOAD Benefit" numFmtId="165">
      <sharedItems containsSemiMixedTypes="0" containsString="0" containsNumber="1" minValue="0" maxValue="6110830.4550000001"/>
    </cacheField>
    <cacheField name="Benefit" numFmtId="165">
      <sharedItems containsSemiMixedTypes="0" containsString="0" containsNumber="1" minValue="0" maxValue="6110830.4550000001"/>
    </cacheField>
    <cacheField name="POC name" numFmtId="0">
      <sharedItems/>
    </cacheField>
    <cacheField name="Final Customer" numFmtId="0">
      <sharedItems/>
    </cacheField>
    <cacheField name="node.Gen_Customer" numFmtId="0">
      <sharedItems/>
    </cacheField>
    <cacheField name="Adjusted load" numFmtId="0">
      <sharedItems containsSemiMixedTypes="0" containsString="0" containsNumber="1" minValue="0" maxValue="264792.32400000002"/>
    </cacheField>
    <cacheField name="Pre Adj Benefit" numFmtId="165">
      <sharedItems containsSemiMixedTypes="0" containsString="0" containsNumber="1" minValue="0" maxValue="6110830.4550000001"/>
    </cacheField>
    <cacheField name="Revised benefit" numFmtId="165">
      <sharedItems containsSemiMixedTypes="0" containsString="0" containsNumber="1" minValue="0" maxValue="6110830.455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bias Maugg" refreshedDate="44852.686475578703" createdVersion="8" refreshedVersion="8" minRefreshableVersion="3" recordCount="2359" xr:uid="{8EA957BB-42FB-4FAC-93D0-90025F70B502}">
  <cacheSource type="worksheet">
    <worksheetSource ref="A41:F2400" sheet="Calculations - 3"/>
  </cacheSource>
  <cacheFields count="6">
    <cacheField name="node_benefit_investment" numFmtId="0">
      <sharedItems count="7">
        <s v="BPE_HAY_TPM"/>
        <s v="HVDC_no_reserve_FlexiNZD"/>
        <s v="HVDC_with_reserve_FlexiNZD"/>
        <s v="LSI_reliability_TPM"/>
        <s v="LSI_renewables_TPM"/>
        <s v="NIGUP_Flexi_NZDperMWh"/>
        <s v="WRK_Flexi_NZDperMWh"/>
      </sharedItems>
    </cacheField>
    <cacheField name="transpower_customer" numFmtId="0">
      <sharedItems count="57">
        <s v="Electra"/>
        <s v="KCE (Mangahao)"/>
        <s v="Alpine Energy"/>
        <s v="Aurora Energy"/>
        <s v="B.E.R. (Kupe) Ltd"/>
        <s v="Buller Electricity"/>
        <s v="Centralines"/>
        <s v="Contact Energy"/>
        <s v="Counties Power"/>
        <s v="Daiken Southland"/>
        <s v="Eastland Network"/>
        <s v="Electricity Ashburton"/>
        <s v="Electricity Invercargill"/>
        <s v="Electricity Southland"/>
        <s v="Genesis Power"/>
        <s v="Horizon Energy"/>
        <s v="MainPower"/>
        <s v="Marlborough Lines"/>
        <s v="Mercury"/>
        <s v="Meridian"/>
        <s v="Methanex"/>
        <s v="Nelson Electricity"/>
        <s v="Network Tasman"/>
        <s v="Network Waitaki"/>
        <s v="New Zealand Rail"/>
        <s v="Nga Awa Purua JV"/>
        <s v="Ngatamariki Geothermal"/>
        <s v="Norske Skog"/>
        <s v="Northpower"/>
        <s v="Nova"/>
        <s v="NZ Steel"/>
        <s v="NZAS"/>
        <s v="Orion"/>
        <s v="OtagoNet JV"/>
        <s v="Pan Pacific"/>
        <s v="Port Taranaki"/>
        <s v="Powerco"/>
        <s v="Resolution Dev"/>
        <s v="Scanpower"/>
        <s v="Southdown Generation"/>
        <s v="Southern Generation"/>
        <s v="Southpark Utilities"/>
        <s v="The Lines Company"/>
        <s v="The Power Company"/>
        <s v="Tilt Renewables"/>
        <s v="Todd Gen. Taranaki"/>
        <s v="Top Energy"/>
        <s v="TrustPower"/>
        <s v="Tuaropaki (Mercury)"/>
        <s v="Unison Networks"/>
        <s v="Vector"/>
        <s v="Waipa Networks"/>
        <s v="WEL Networks"/>
        <s v="Wellington Electricity"/>
        <s v="Westpower"/>
        <s v="Whareroa Cogen. Ltd"/>
        <s v="Winstone Pulp Int"/>
      </sharedItems>
    </cacheField>
    <cacheField name="Customer" numFmtId="0">
      <sharedItems count="53">
        <s v="HORO"/>
        <s v="KCEM"/>
        <s v="ALPE"/>
        <s v="DUNE"/>
        <s v="KUPE"/>
        <s v="BUEL"/>
        <s v="CHBP"/>
        <s v="CTCT"/>
        <s v="COUP"/>
        <s v="RAYN"/>
        <s v="EAST"/>
        <s v="EASH"/>
        <s v="POWN"/>
        <s v="GENE"/>
        <s v="HRZE"/>
        <s v="MPOW"/>
        <s v="MARL"/>
        <s v="MRPL"/>
        <s v="MERI"/>
        <s v="METH"/>
        <s v="NELS"/>
        <s v="TASM"/>
        <s v="WATA"/>
        <s v="TRNZ"/>
        <s v="NAPA"/>
        <s v="NTRG"/>
        <s v="SKOG"/>
        <s v="NPOW"/>
        <s v="TBOP"/>
        <s v="NZST"/>
        <s v="NZAS"/>
        <s v="ORON"/>
        <s v="PANP"/>
        <s v="PTNP"/>
        <s v="POCO"/>
        <s v="SOLE"/>
        <s v="SCAN"/>
        <s v="SCGL"/>
        <s v="SOU2"/>
        <s v="SHPK"/>
        <s v="WTOM"/>
        <s v="TARW"/>
        <s v="TOD3"/>
        <s v="TOPE"/>
        <s v="TRUG"/>
        <s v="UNIS"/>
        <s v="VECT"/>
        <s v="WAIP"/>
        <s v="WELE"/>
        <s v="UNET"/>
        <s v="WPOW"/>
        <s v="KIWI"/>
        <s v="WNST"/>
      </sharedItems>
    </cacheField>
    <cacheField name="node" numFmtId="0">
      <sharedItems/>
    </cacheField>
    <cacheField name="Old allocation" numFmtId="0">
      <sharedItems containsSemiMixedTypes="0" containsString="0" containsNumber="1" minValue="0" maxValue="0.24051617507363099"/>
    </cacheField>
    <cacheField name="New allocation" numFmtId="0">
      <sharedItems containsSemiMixedTypes="0" containsString="0" containsNumber="1" minValue="0" maxValue="0.241265760623007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s v="BPE_HAY_No VPO_2014_2015"/>
    <x v="0"/>
    <s v="2014_2015"/>
    <x v="0"/>
    <s v="MHO0331"/>
    <n v="0"/>
    <n v="173336.16750000001"/>
    <n v="0"/>
    <n v="0"/>
    <n v="0"/>
    <n v="19723.920999999398"/>
    <n v="41085.615999998998"/>
    <n v="-21361.6949999996"/>
    <n v="0"/>
    <n v="19723.920999999398"/>
    <n v="19723.920999999398"/>
    <s v="MANGAHAO"/>
    <s v="Electra"/>
    <s v="MHO0331_Electra"/>
    <n v="44134.030500000008"/>
    <n v="19723.920999999398"/>
    <n v="5022.01094871654"/>
  </r>
  <r>
    <s v="BPE_HAY_No VPO_2015_2016"/>
    <x v="0"/>
    <s v="2015_2016"/>
    <x v="0"/>
    <s v="MHO0331"/>
    <n v="0"/>
    <n v="173742.90650000001"/>
    <n v="0"/>
    <n v="0"/>
    <n v="0"/>
    <n v="36069.256000001697"/>
    <n v="50739.589000001499"/>
    <n v="-14670.3329999998"/>
    <n v="0"/>
    <n v="36069.256000001697"/>
    <n v="36069.256000001697"/>
    <s v="MANGAHAO"/>
    <s v="Electra"/>
    <s v="MHO0331_Electra"/>
    <n v="37026.941000000021"/>
    <n v="36069.256000001697"/>
    <n v="7686.8416715819094"/>
  </r>
  <r>
    <s v="BPE_HAY_No VPO_2016_2017"/>
    <x v="0"/>
    <s v="2016_2017"/>
    <x v="0"/>
    <s v="MHO0331"/>
    <n v="0"/>
    <n v="176832.7555"/>
    <n v="0"/>
    <n v="0"/>
    <n v="0"/>
    <n v="54347.142999999996"/>
    <n v="102339.355"/>
    <n v="-47992.212"/>
    <n v="0"/>
    <n v="54347.142999999996"/>
    <n v="54347.142999999996"/>
    <s v="MANGAHAO"/>
    <s v="Electra"/>
    <s v="MHO0331_Electra"/>
    <n v="3130.2554999999993"/>
    <n v="54347.142999999996"/>
    <n v="962.04146570026421"/>
  </r>
  <r>
    <s v="BPE_HAY_No VPO_2017_2018"/>
    <x v="0"/>
    <s v="2017_2018"/>
    <x v="0"/>
    <s v="MHO0331"/>
    <n v="0"/>
    <n v="181087.71299999999"/>
    <n v="0"/>
    <n v="0"/>
    <n v="0"/>
    <n v="-101294.397"/>
    <n v="227835.30900000001"/>
    <n v="-329129.70600000001"/>
    <n v="0"/>
    <n v="0"/>
    <n v="0"/>
    <s v="MANGAHAO"/>
    <s v="Electra"/>
    <s v="MHO0331_Electra"/>
    <n v="40985.403499999986"/>
    <n v="0"/>
    <n v="0"/>
  </r>
  <r>
    <s v="HVDC_Var_No Res_2014_2015"/>
    <x v="1"/>
    <s v="2014_2015"/>
    <x v="0"/>
    <s v="MHO0331"/>
    <n v="0"/>
    <n v="172963.88"/>
    <n v="0"/>
    <n v="0"/>
    <n v="0"/>
    <n v="3726304.9670000002"/>
    <n v="4192368.4330000002"/>
    <n v="-466063.46600000001"/>
    <n v="0"/>
    <n v="3726304.9670000002"/>
    <n v="3726304.9670000002"/>
    <s v="MANGAHAO"/>
    <s v="Electra"/>
    <s v="MHO0331_Electra"/>
    <n v="44076.662000000011"/>
    <n v="3726304.9670000002"/>
    <n v="949580.25074009784"/>
  </r>
  <r>
    <s v="HVDC_Var_No Res_2015_2016"/>
    <x v="1"/>
    <s v="2015_2016"/>
    <x v="0"/>
    <s v="MHO0331"/>
    <n v="0"/>
    <n v="173096.37899999999"/>
    <n v="0"/>
    <n v="0"/>
    <n v="0"/>
    <n v="3290889.23"/>
    <n v="3592130.477"/>
    <n v="-301241.24699999997"/>
    <n v="0"/>
    <n v="3290889.23"/>
    <n v="3290889.23"/>
    <s v="MANGAHAO"/>
    <s v="Electra"/>
    <s v="MHO0331_Electra"/>
    <n v="36854.800499999983"/>
    <n v="3290889.23"/>
    <n v="700679.39456577867"/>
  </r>
  <r>
    <s v="HVDC_Var_No Res_2016_2017"/>
    <x v="1"/>
    <s v="2016_2017"/>
    <x v="0"/>
    <s v="MHO0331"/>
    <n v="0"/>
    <n v="176832.7555"/>
    <n v="0"/>
    <n v="0"/>
    <n v="0"/>
    <n v="2346358.8110000002"/>
    <n v="3361193.077"/>
    <n v="-1014834.2659999999"/>
    <n v="0"/>
    <n v="2346358.8110000002"/>
    <n v="2346358.8110000002"/>
    <s v="MANGAHAO"/>
    <s v="Electra"/>
    <s v="MHO0331_Electra"/>
    <n v="3088.2554999999993"/>
    <n v="2346358.8110000002"/>
    <n v="40977.45060045852"/>
  </r>
  <r>
    <s v="HVDC_Var_No Res_2017_2018"/>
    <x v="1"/>
    <s v="2017_2018"/>
    <x v="0"/>
    <s v="MHO0331"/>
    <n v="0"/>
    <n v="180883.02249999999"/>
    <n v="0"/>
    <n v="0"/>
    <n v="0"/>
    <n v="1544683.371"/>
    <n v="4638046.4800000004"/>
    <n v="-3093363.1090000002"/>
    <n v="0"/>
    <n v="1544683.371"/>
    <n v="1544683.371"/>
    <s v="MANGAHAO"/>
    <s v="Electra"/>
    <s v="MHO0331_Electra"/>
    <n v="40957.712999999989"/>
    <n v="1544683.371"/>
    <n v="349765.81721643067"/>
  </r>
  <r>
    <s v="LSI Reliability_No VPO_2014_2015"/>
    <x v="2"/>
    <s v="2014_2015"/>
    <x v="0"/>
    <s v="MHO0331"/>
    <n v="0"/>
    <n v="173017.44200000001"/>
    <n v="0"/>
    <n v="0"/>
    <n v="0"/>
    <n v="41166.914000000099"/>
    <n v="43932.184000000598"/>
    <n v="-2765.2700000005102"/>
    <n v="0"/>
    <n v="41166.914000000099"/>
    <n v="41166.914000000099"/>
    <s v="MANGAHAO"/>
    <s v="Electra"/>
    <s v="MHO0331_Electra"/>
    <n v="44158.335000000006"/>
    <n v="41166.914000000099"/>
    <n v="10506.815719355014"/>
  </r>
  <r>
    <s v="LSI Reliability_No VPO_2015_2016"/>
    <x v="2"/>
    <s v="2015_2016"/>
    <x v="0"/>
    <s v="MHO0331"/>
    <n v="0"/>
    <n v="172608.27499999999"/>
    <n v="0"/>
    <n v="0"/>
    <n v="0"/>
    <n v="23830.1139999999"/>
    <n v="26802.8390000004"/>
    <n v="-2972.7250000004601"/>
    <n v="0"/>
    <n v="23830.1139999999"/>
    <n v="23830.1139999999"/>
    <s v="MANGAHAO"/>
    <s v="Electra"/>
    <s v="MHO0331_Electra"/>
    <n v="35981.32249999998"/>
    <n v="23830.1139999999"/>
    <n v="4967.5429352721412"/>
  </r>
  <r>
    <s v="LSI Reliability_No VPO_2016_2017"/>
    <x v="2"/>
    <s v="2016_2017"/>
    <x v="0"/>
    <s v="MHO0331"/>
    <n v="0"/>
    <n v="172903.86350000001"/>
    <n v="0"/>
    <n v="0"/>
    <n v="0"/>
    <n v="29671.520999999899"/>
    <n v="31490.9470000004"/>
    <n v="-1819.42600000056"/>
    <n v="0"/>
    <n v="29671.520999999899"/>
    <n v="29671.520999999899"/>
    <s v="MANGAHAO"/>
    <s v="Electra"/>
    <s v="MHO0331_Electra"/>
    <n v="2358.8635000000068"/>
    <n v="29671.520999999899"/>
    <n v="404.79759364303305"/>
  </r>
  <r>
    <s v="LSI Reliability_No VPO_2017_2018"/>
    <x v="2"/>
    <s v="2017_2018"/>
    <x v="0"/>
    <s v="MHO0331"/>
    <n v="0"/>
    <n v="163447.514"/>
    <n v="0"/>
    <n v="0"/>
    <n v="0"/>
    <n v="26810.3470000001"/>
    <n v="42593.039000000397"/>
    <n v="-15782.692000000399"/>
    <n v="0"/>
    <n v="26810.3470000001"/>
    <n v="26810.3470000001"/>
    <s v="MANGAHAO"/>
    <s v="Electra"/>
    <s v="MHO0331_Electra"/>
    <n v="36430.1685"/>
    <n v="26810.3470000001"/>
    <n v="5975.6519683344541"/>
  </r>
  <r>
    <s v="LSI Renw_No VPO_2014_2015"/>
    <x v="3"/>
    <s v="2014_2015"/>
    <x v="0"/>
    <s v="MHO0331"/>
    <n v="0"/>
    <n v="173336.16750000001"/>
    <n v="0"/>
    <n v="0"/>
    <n v="0"/>
    <n v="2255.2779999996401"/>
    <n v="12208.254000000201"/>
    <n v="-9952.9760000005699"/>
    <n v="0"/>
    <n v="2255.2779999996401"/>
    <n v="2255.2779999996401"/>
    <s v="MANGAHAO"/>
    <s v="Electra"/>
    <s v="MHO0331_Electra"/>
    <n v="44134.030500000008"/>
    <n v="2255.2779999996401"/>
    <n v="574.22815719035168"/>
  </r>
  <r>
    <s v="LSI Renw_No VPO_2015_2016"/>
    <x v="3"/>
    <s v="2015_2016"/>
    <x v="0"/>
    <s v="MHO0331"/>
    <n v="0"/>
    <n v="173742.90650000001"/>
    <n v="0"/>
    <n v="0"/>
    <n v="0"/>
    <n v="19702.520000000401"/>
    <n v="21985.349000000399"/>
    <n v="-2282.8289999999502"/>
    <n v="0"/>
    <n v="19702.520000000401"/>
    <n v="19702.520000000401"/>
    <s v="MANGAHAO"/>
    <s v="Electra"/>
    <s v="MHO0331_Electra"/>
    <n v="37026.941000000021"/>
    <n v="19702.520000000401"/>
    <n v="4198.870965654849"/>
  </r>
  <r>
    <s v="LSI Renw_No VPO_2016_2017"/>
    <x v="3"/>
    <s v="2016_2017"/>
    <x v="0"/>
    <s v="MHO0331"/>
    <n v="0"/>
    <n v="176832.7555"/>
    <n v="0"/>
    <n v="0"/>
    <n v="0"/>
    <n v="60417.325000000303"/>
    <n v="78632.687000000195"/>
    <n v="-18215.361999999899"/>
    <n v="0"/>
    <n v="60417.325000000303"/>
    <n v="60417.325000000303"/>
    <s v="MANGAHAO"/>
    <s v="Electra"/>
    <s v="MHO0331_Electra"/>
    <n v="3130.2554999999993"/>
    <n v="60417.325000000303"/>
    <n v="1069.4945251618749"/>
  </r>
  <r>
    <s v="LSI Renw_No VPO_2017_2018"/>
    <x v="3"/>
    <s v="2017_2018"/>
    <x v="0"/>
    <s v="MHO0331"/>
    <n v="0"/>
    <n v="181087.71299999999"/>
    <n v="0"/>
    <n v="0"/>
    <n v="0"/>
    <n v="132510.92600000001"/>
    <n v="191301.88800000001"/>
    <n v="-58790.962000000203"/>
    <n v="0"/>
    <n v="132510.92600000001"/>
    <n v="132510.92600000001"/>
    <s v="MANGAHAO"/>
    <s v="Electra"/>
    <s v="MHO0331_Electra"/>
    <n v="40985.403499999986"/>
    <n v="132510.92600000001"/>
    <n v="29991.067203265411"/>
  </r>
  <r>
    <s v="NIGU variable_2014_2015"/>
    <x v="4"/>
    <s v="2014_2015"/>
    <x v="0"/>
    <s v="MHO0331"/>
    <n v="0"/>
    <n v="172636.06599999999"/>
    <n v="0"/>
    <n v="0"/>
    <n v="0"/>
    <n v="131019.620999999"/>
    <n v="293404.44599999901"/>
    <n v="-162384.82500000001"/>
    <n v="0"/>
    <n v="131019.620999999"/>
    <n v="131019.620999999"/>
    <s v="MANGAHAO"/>
    <s v="Electra"/>
    <s v="MHO0331_Electra"/>
    <n v="43555.428999999989"/>
    <n v="131019.620999999"/>
    <n v="33055.756727405758"/>
  </r>
  <r>
    <s v="NIGU variable_2015_2016"/>
    <x v="4"/>
    <s v="2015_2016"/>
    <x v="0"/>
    <s v="MHO0331"/>
    <n v="0"/>
    <n v="173232.9535"/>
    <n v="0"/>
    <n v="0"/>
    <n v="0"/>
    <n v="253851.02299999999"/>
    <n v="336929.23700000002"/>
    <n v="-83078.213999999803"/>
    <n v="0"/>
    <n v="253851.02299999999"/>
    <n v="253851.02299999999"/>
    <s v="MANGAHAO"/>
    <s v="Electra"/>
    <s v="MHO0331_Electra"/>
    <n v="36964.988000000012"/>
    <n v="253851.02299999999"/>
    <n v="54167.523149587854"/>
  </r>
  <r>
    <s v="NIGU variable_2016_2017"/>
    <x v="4"/>
    <s v="2016_2017"/>
    <x v="0"/>
    <s v="MHO0331"/>
    <n v="0"/>
    <n v="176639.29500000001"/>
    <n v="0"/>
    <n v="0"/>
    <n v="0"/>
    <n v="-446584.85300000099"/>
    <n v="314302.36800000002"/>
    <n v="-760887.22100000002"/>
    <n v="0"/>
    <n v="0"/>
    <n v="0"/>
    <s v="MANGAHAO"/>
    <s v="Electra"/>
    <s v="MHO0331_Electra"/>
    <n v="3165.7950000000128"/>
    <n v="0"/>
    <n v="0"/>
  </r>
  <r>
    <s v="NIGU variable_2017_2018"/>
    <x v="4"/>
    <s v="2017_2018"/>
    <x v="0"/>
    <s v="MHO0331"/>
    <n v="0"/>
    <n v="180757.19649999999"/>
    <n v="0"/>
    <n v="0"/>
    <n v="0"/>
    <n v="-434840.23100000003"/>
    <n v="626658.60199999902"/>
    <n v="-1061498.8330000001"/>
    <n v="0"/>
    <n v="0"/>
    <n v="0"/>
    <s v="MANGAHAO"/>
    <s v="Electra"/>
    <s v="MHO0331_Electra"/>
    <n v="41086.386999999988"/>
    <n v="0"/>
    <n v="0"/>
  </r>
  <r>
    <s v="Wairakei_Var_2014_2015"/>
    <x v="5"/>
    <s v="2014_2015"/>
    <x v="0"/>
    <s v="MHO0331"/>
    <n v="0"/>
    <n v="173336.16750000001"/>
    <n v="0"/>
    <n v="0"/>
    <n v="0"/>
    <n v="76501.452000000194"/>
    <n v="155898.95600000001"/>
    <n v="-79397.504000000001"/>
    <n v="0"/>
    <n v="76501.452000000194"/>
    <n v="76501.452000000194"/>
    <s v="MANGAHAO"/>
    <s v="Electra"/>
    <s v="MHO0331_Electra"/>
    <n v="44134.030500000008"/>
    <n v="76501.452000000194"/>
    <n v="19478.435831127368"/>
  </r>
  <r>
    <s v="Wairakei_Var_2015_2016"/>
    <x v="5"/>
    <s v="2015_2016"/>
    <x v="0"/>
    <s v="MHO0331"/>
    <n v="0"/>
    <n v="173742.90650000001"/>
    <n v="0"/>
    <n v="0"/>
    <n v="0"/>
    <n v="101715.39200000001"/>
    <n v="177633.28700000001"/>
    <n v="-75917.894999999495"/>
    <n v="0"/>
    <n v="101715.39200000001"/>
    <n v="101715.39200000001"/>
    <s v="MANGAHAO"/>
    <s v="Electra"/>
    <s v="MHO0331_Electra"/>
    <n v="37026.941000000021"/>
    <n v="101715.39200000001"/>
    <n v="21676.912711114765"/>
  </r>
  <r>
    <s v="Wairakei_Var_2016_2017"/>
    <x v="5"/>
    <s v="2016_2017"/>
    <x v="0"/>
    <s v="MHO0331"/>
    <n v="0"/>
    <n v="176832.7555"/>
    <n v="0"/>
    <n v="0"/>
    <n v="0"/>
    <n v="137680.46799999999"/>
    <n v="294362.67599999998"/>
    <n v="-156682.20800000001"/>
    <n v="0"/>
    <n v="137680.46799999999"/>
    <n v="137680.46799999999"/>
    <s v="MANGAHAO"/>
    <s v="Electra"/>
    <s v="MHO0331_Electra"/>
    <n v="3130.2554999999993"/>
    <n v="137680.46799999999"/>
    <n v="2437.1901064425469"/>
  </r>
  <r>
    <s v="Wairakei_Var_2017_2018"/>
    <x v="5"/>
    <s v="2017_2018"/>
    <x v="0"/>
    <s v="MHO0331"/>
    <n v="0"/>
    <n v="181081.0105"/>
    <n v="0"/>
    <n v="0"/>
    <n v="0"/>
    <n v="274556.19100000098"/>
    <n v="428774.113000001"/>
    <n v="-154217.92199999999"/>
    <n v="0"/>
    <n v="274556.19100000098"/>
    <n v="274556.19100000098"/>
    <s v="MANGAHAO"/>
    <s v="Electra"/>
    <s v="MHO0331_Electra"/>
    <n v="40989.451000000001"/>
    <n v="274556.19100000098"/>
    <n v="62148.468835395535"/>
  </r>
  <r>
    <s v="BPE_HAY_No VPO_2014_2015"/>
    <x v="0"/>
    <s v="2014_2015"/>
    <x v="1"/>
    <s v="MHO0331"/>
    <n v="129202.137"/>
    <n v="0"/>
    <n v="-22192.312999999998"/>
    <n v="9360.3080000000009"/>
    <n v="-31552.620999999999"/>
    <n v="0"/>
    <n v="0"/>
    <n v="0"/>
    <n v="0"/>
    <n v="0"/>
    <n v="0"/>
    <s v="MANGAHAO"/>
    <s v="KCE (Mangahao)"/>
    <s v="MHO0331 MHO0_KCE (Mangahao)"/>
    <n v="0"/>
    <n v="0"/>
    <n v="0"/>
  </r>
  <r>
    <s v="BPE_HAY_No VPO_2015_2016"/>
    <x v="0"/>
    <s v="2015_2016"/>
    <x v="1"/>
    <s v="MHO0331"/>
    <n v="136715.96549999999"/>
    <n v="0"/>
    <n v="-35294.177000000003"/>
    <n v="4367.6379999999999"/>
    <n v="-39661.815000000002"/>
    <n v="0"/>
    <n v="0"/>
    <n v="0"/>
    <n v="0"/>
    <n v="0"/>
    <n v="0"/>
    <s v="MANGAHAO"/>
    <s v="KCE (Mangahao)"/>
    <s v="MHO0331 MHO0_KCE (Mangahao)"/>
    <n v="0"/>
    <n v="0"/>
    <n v="0"/>
  </r>
  <r>
    <s v="BPE_HAY_No VPO_2016_2017"/>
    <x v="0"/>
    <s v="2016_2017"/>
    <x v="1"/>
    <s v="MHO0331"/>
    <n v="173702.5"/>
    <n v="0"/>
    <n v="-69473.906000000003"/>
    <n v="18040.695"/>
    <n v="-87514.600999999995"/>
    <n v="0"/>
    <n v="0"/>
    <n v="0"/>
    <n v="0"/>
    <n v="0"/>
    <n v="0"/>
    <s v="MANGAHAO"/>
    <s v="KCE (Mangahao)"/>
    <s v="MHO0331 MHO0_KCE (Mangahao)"/>
    <n v="0"/>
    <n v="0"/>
    <n v="0"/>
  </r>
  <r>
    <s v="BPE_HAY_No VPO_2017_2018"/>
    <x v="0"/>
    <s v="2017_2018"/>
    <x v="1"/>
    <s v="MHO0331"/>
    <n v="140102.3095"/>
    <n v="0"/>
    <n v="63709.366000000002"/>
    <n v="220347.68700000001"/>
    <n v="-156638.321"/>
    <n v="0"/>
    <n v="0"/>
    <n v="0"/>
    <n v="0"/>
    <n v="0"/>
    <n v="0"/>
    <s v="MANGAHAO"/>
    <s v="KCE (Mangahao)"/>
    <s v="MHO0331 MHO0_KCE (Mangahao)"/>
    <n v="0"/>
    <n v="0"/>
    <n v="0"/>
  </r>
  <r>
    <s v="HVDC_Var_No Res_2014_2015"/>
    <x v="1"/>
    <s v="2014_2015"/>
    <x v="1"/>
    <s v="MHO0331"/>
    <n v="128887.21799999999"/>
    <n v="0"/>
    <n v="-2667358.5490000001"/>
    <n v="388030.80900000001"/>
    <n v="-3055389.358"/>
    <n v="0"/>
    <n v="0"/>
    <n v="0"/>
    <n v="0"/>
    <n v="0"/>
    <n v="0"/>
    <s v="MANGAHAO"/>
    <s v="KCE (Mangahao)"/>
    <s v="MHO0331 MHO0_KCE (Mangahao)"/>
    <n v="0"/>
    <n v="0"/>
    <n v="0"/>
  </r>
  <r>
    <s v="HVDC_Var_No Res_2015_2016"/>
    <x v="1"/>
    <s v="2015_2016"/>
    <x v="1"/>
    <s v="MHO0331"/>
    <n v="136241.5785"/>
    <n v="0"/>
    <n v="-2377906.7880000002"/>
    <n v="285284.08100000001"/>
    <n v="-2663190.8689999999"/>
    <n v="0"/>
    <n v="0"/>
    <n v="0"/>
    <n v="0"/>
    <n v="0"/>
    <n v="0"/>
    <s v="MANGAHAO"/>
    <s v="KCE (Mangahao)"/>
    <s v="MHO0331 MHO0_KCE (Mangahao)"/>
    <n v="0"/>
    <n v="0"/>
    <n v="0"/>
  </r>
  <r>
    <s v="HVDC_Var_No Res_2016_2017"/>
    <x v="1"/>
    <s v="2016_2017"/>
    <x v="1"/>
    <s v="MHO0331"/>
    <n v="173744.5"/>
    <n v="0"/>
    <n v="-3004445.9380000001"/>
    <n v="456003.391"/>
    <n v="-3460449.3289999999"/>
    <n v="0"/>
    <n v="0"/>
    <n v="0"/>
    <n v="0"/>
    <n v="0"/>
    <n v="0"/>
    <s v="MANGAHAO"/>
    <s v="KCE (Mangahao)"/>
    <s v="MHO0331 MHO0_KCE (Mangahao)"/>
    <n v="0"/>
    <n v="0"/>
    <n v="0"/>
  </r>
  <r>
    <s v="HVDC_Var_No Res_2017_2018"/>
    <x v="1"/>
    <s v="2017_2018"/>
    <x v="1"/>
    <s v="MHO0331"/>
    <n v="139925.3095"/>
    <n v="0"/>
    <n v="-1960253.2620000001"/>
    <n v="1886908.2549999999"/>
    <n v="-3847161.517"/>
    <n v="0"/>
    <n v="0"/>
    <n v="0"/>
    <n v="0"/>
    <n v="0"/>
    <n v="0"/>
    <s v="MANGAHAO"/>
    <s v="KCE (Mangahao)"/>
    <s v="MHO0331 MHO0_KCE (Mangahao)"/>
    <n v="0"/>
    <n v="0"/>
    <n v="0"/>
  </r>
  <r>
    <s v="LSI Reliability_No VPO_2014_2015"/>
    <x v="2"/>
    <s v="2014_2015"/>
    <x v="1"/>
    <s v="MHO0331"/>
    <n v="128859.107"/>
    <n v="0"/>
    <n v="-32087.937000000002"/>
    <n v="1327.9459999999999"/>
    <n v="-33415.883000000002"/>
    <n v="0"/>
    <n v="0"/>
    <n v="0"/>
    <n v="0"/>
    <n v="0"/>
    <n v="0"/>
    <s v="MANGAHAO"/>
    <s v="KCE (Mangahao)"/>
    <s v="MHO0331 MHO0_KCE (Mangahao)"/>
    <n v="0"/>
    <n v="0"/>
    <n v="0"/>
  </r>
  <r>
    <s v="LSI Reliability_No VPO_2015_2016"/>
    <x v="2"/>
    <s v="2015_2016"/>
    <x v="1"/>
    <s v="MHO0331"/>
    <n v="136626.95250000001"/>
    <n v="0"/>
    <n v="-23537.902999999998"/>
    <n v="1487.432"/>
    <n v="-25025.334999999999"/>
    <n v="0"/>
    <n v="0"/>
    <n v="0"/>
    <n v="0"/>
    <n v="0"/>
    <n v="0"/>
    <s v="MANGAHAO"/>
    <s v="KCE (Mangahao)"/>
    <s v="MHO0331 MHO0_KCE (Mangahao)"/>
    <n v="0"/>
    <n v="0"/>
    <n v="0"/>
  </r>
  <r>
    <s v="LSI Reliability_No VPO_2016_2017"/>
    <x v="2"/>
    <s v="2016_2017"/>
    <x v="1"/>
    <s v="MHO0331"/>
    <n v="170545"/>
    <n v="0"/>
    <n v="-28487.010999999999"/>
    <n v="1747.8989999999999"/>
    <n v="-30234.91"/>
    <n v="0"/>
    <n v="0"/>
    <n v="0"/>
    <n v="0"/>
    <n v="0"/>
    <n v="0"/>
    <s v="MANGAHAO"/>
    <s v="KCE (Mangahao)"/>
    <s v="MHO0331 MHO0_KCE (Mangahao)"/>
    <n v="0"/>
    <n v="0"/>
    <n v="0"/>
  </r>
  <r>
    <s v="LSI Reliability_No VPO_2017_2018"/>
    <x v="2"/>
    <s v="2017_2018"/>
    <x v="1"/>
    <s v="MHO0331"/>
    <n v="127017.3455"/>
    <n v="0"/>
    <n v="-24820.713"/>
    <n v="13388.627"/>
    <n v="-38209.339999999997"/>
    <n v="0"/>
    <n v="0"/>
    <n v="0"/>
    <n v="0"/>
    <n v="0"/>
    <n v="0"/>
    <s v="MANGAHAO"/>
    <s v="KCE (Mangahao)"/>
    <s v="MHO0331 MHO0_KCE (Mangahao)"/>
    <n v="0"/>
    <n v="0"/>
    <n v="0"/>
  </r>
  <r>
    <s v="LSI Renw_No VPO_2014_2015"/>
    <x v="3"/>
    <s v="2014_2015"/>
    <x v="1"/>
    <s v="MHO0331"/>
    <n v="129202.137"/>
    <n v="0"/>
    <n v="-3282.5639999999999"/>
    <n v="6343.6670000000004"/>
    <n v="-9626.2309999999998"/>
    <n v="0"/>
    <n v="0"/>
    <n v="0"/>
    <n v="0"/>
    <n v="0"/>
    <n v="0"/>
    <s v="MANGAHAO"/>
    <s v="KCE (Mangahao)"/>
    <s v="MHO0331 MHO0_KCE (Mangahao)"/>
    <n v="0"/>
    <n v="0"/>
    <n v="0"/>
  </r>
  <r>
    <s v="LSI Renw_No VPO_2015_2016"/>
    <x v="3"/>
    <s v="2015_2016"/>
    <x v="1"/>
    <s v="MHO0331"/>
    <n v="136715.96549999999"/>
    <n v="0"/>
    <n v="-17958.365000000002"/>
    <n v="1043.2439999999999"/>
    <n v="-19001.609"/>
    <n v="0"/>
    <n v="0"/>
    <n v="0"/>
    <n v="0"/>
    <n v="0"/>
    <n v="0"/>
    <s v="MANGAHAO"/>
    <s v="KCE (Mangahao)"/>
    <s v="MHO0331 MHO0_KCE (Mangahao)"/>
    <n v="0"/>
    <n v="0"/>
    <n v="0"/>
  </r>
  <r>
    <s v="LSI Renw_No VPO_2016_2017"/>
    <x v="3"/>
    <s v="2016_2017"/>
    <x v="1"/>
    <s v="MHO0331"/>
    <n v="173702.5"/>
    <n v="0"/>
    <n v="-49315.360000000001"/>
    <n v="15571.003000000001"/>
    <n v="-64886.362999999998"/>
    <n v="0"/>
    <n v="0"/>
    <n v="0"/>
    <n v="0"/>
    <n v="0"/>
    <n v="0"/>
    <s v="MANGAHAO"/>
    <s v="KCE (Mangahao)"/>
    <s v="MHO0331 MHO0_KCE (Mangahao)"/>
    <n v="0"/>
    <n v="0"/>
    <n v="0"/>
  </r>
  <r>
    <s v="LSI Renw_No VPO_2017_2018"/>
    <x v="3"/>
    <s v="2017_2018"/>
    <x v="1"/>
    <s v="MHO0331"/>
    <n v="140102.3095"/>
    <n v="0"/>
    <n v="-97284.900999999998"/>
    <n v="28892.719000000001"/>
    <n v="-126177.62"/>
    <n v="0"/>
    <n v="0"/>
    <n v="0"/>
    <n v="0"/>
    <n v="0"/>
    <n v="0"/>
    <s v="MANGAHAO"/>
    <s v="KCE (Mangahao)"/>
    <s v="MHO0331 MHO0_KCE (Mangahao)"/>
    <n v="0"/>
    <n v="0"/>
    <n v="0"/>
  </r>
  <r>
    <s v="NIGU variable_2014_2015"/>
    <x v="4"/>
    <s v="2014_2015"/>
    <x v="1"/>
    <s v="MHO0331"/>
    <n v="129080.637"/>
    <n v="0"/>
    <n v="-77881.687999999995"/>
    <n v="142227.23300000001"/>
    <n v="-220108.921"/>
    <n v="0"/>
    <n v="0"/>
    <n v="0"/>
    <n v="0"/>
    <n v="0"/>
    <n v="0"/>
    <s v="MANGAHAO"/>
    <s v="KCE (Mangahao)"/>
    <s v="MHO0331 MHO0_KCE (Mangahao)"/>
    <n v="0"/>
    <n v="0"/>
    <n v="0"/>
  </r>
  <r>
    <s v="NIGU variable_2015_2016"/>
    <x v="4"/>
    <s v="2015_2016"/>
    <x v="1"/>
    <s v="MHO0331"/>
    <n v="136267.96549999999"/>
    <n v="0"/>
    <n v="-185697.20300000001"/>
    <n v="76665.125"/>
    <n v="-262362.32799999998"/>
    <n v="0"/>
    <n v="0"/>
    <n v="0"/>
    <n v="0"/>
    <n v="0"/>
    <n v="0"/>
    <s v="MANGAHAO"/>
    <s v="KCE (Mangahao)"/>
    <s v="MHO0331 MHO0_KCE (Mangahao)"/>
    <n v="0"/>
    <n v="0"/>
    <n v="0"/>
  </r>
  <r>
    <s v="NIGU variable_2016_2017"/>
    <x v="4"/>
    <s v="2016_2017"/>
    <x v="1"/>
    <s v="MHO0331"/>
    <n v="173473.5"/>
    <n v="0"/>
    <n v="415670.25699999998"/>
    <n v="700113.34199999995"/>
    <n v="-284443.08500000002"/>
    <n v="0"/>
    <n v="0"/>
    <n v="0"/>
    <n v="0"/>
    <n v="0"/>
    <n v="0"/>
    <s v="MANGAHAO"/>
    <s v="KCE (Mangahao)"/>
    <s v="MHO0331 MHO0_KCE (Mangahao)"/>
    <n v="0"/>
    <n v="0"/>
    <n v="0"/>
  </r>
  <r>
    <s v="NIGU variable_2017_2018"/>
    <x v="4"/>
    <s v="2017_2018"/>
    <x v="1"/>
    <s v="MHO0331"/>
    <n v="139670.8095"/>
    <n v="0"/>
    <n v="566473.73400000005"/>
    <n v="966568.64300000004"/>
    <n v="-400094.90899999999"/>
    <n v="0"/>
    <n v="0"/>
    <n v="0"/>
    <n v="0"/>
    <n v="0"/>
    <n v="0"/>
    <s v="MANGAHAO"/>
    <s v="KCE (Mangahao)"/>
    <s v="MHO0331 MHO0_KCE (Mangahao)"/>
    <n v="0"/>
    <n v="0"/>
    <n v="0"/>
  </r>
  <r>
    <s v="Wairakei_Var_2014_2015"/>
    <x v="5"/>
    <s v="2014_2015"/>
    <x v="1"/>
    <s v="MHO0331"/>
    <n v="129202.137"/>
    <n v="0"/>
    <n v="-62099.644"/>
    <n v="66660.362999999998"/>
    <n v="-128760.007"/>
    <n v="0"/>
    <n v="0"/>
    <n v="0"/>
    <n v="0"/>
    <n v="0"/>
    <n v="0"/>
    <s v="MANGAHAO"/>
    <s v="KCE (Mangahao)"/>
    <s v="MHO0331 MHO0_KCE (Mangahao)"/>
    <n v="0"/>
    <n v="0"/>
    <n v="0"/>
  </r>
  <r>
    <s v="Wairakei_Var_2015_2016"/>
    <x v="5"/>
    <s v="2015_2016"/>
    <x v="1"/>
    <s v="MHO0331"/>
    <n v="136715.96549999999"/>
    <n v="0"/>
    <n v="-73920.455000000002"/>
    <n v="66423.951000000001"/>
    <n v="-140344.40599999999"/>
    <n v="0"/>
    <n v="0"/>
    <n v="0"/>
    <n v="0"/>
    <n v="0"/>
    <n v="0"/>
    <s v="MANGAHAO"/>
    <s v="KCE (Mangahao)"/>
    <s v="MHO0331 MHO0_KCE (Mangahao)"/>
    <n v="0"/>
    <n v="0"/>
    <n v="0"/>
  </r>
  <r>
    <s v="Wairakei_Var_2016_2017"/>
    <x v="5"/>
    <s v="2016_2017"/>
    <x v="1"/>
    <s v="MHO0331"/>
    <n v="173702.5"/>
    <n v="0"/>
    <n v="-135784.60699999999"/>
    <n v="140830.41099999999"/>
    <n v="-276615.01799999998"/>
    <n v="0"/>
    <n v="0"/>
    <n v="0"/>
    <n v="0"/>
    <n v="0"/>
    <n v="0"/>
    <s v="MANGAHAO"/>
    <s v="KCE (Mangahao)"/>
    <s v="MHO0331 MHO0_KCE (Mangahao)"/>
    <n v="0"/>
    <n v="0"/>
    <n v="0"/>
  </r>
  <r>
    <s v="Wairakei_Var_2017_2018"/>
    <x v="5"/>
    <s v="2017_2018"/>
    <x v="1"/>
    <s v="MHO0331"/>
    <n v="140091.5595"/>
    <n v="0"/>
    <n v="-220790.58"/>
    <n v="125815.477"/>
    <n v="-346606.05699999997"/>
    <n v="0"/>
    <n v="0"/>
    <n v="0"/>
    <n v="0"/>
    <n v="0"/>
    <n v="0"/>
    <s v="MANGAHAO"/>
    <s v="KCE (Mangahao)"/>
    <s v="MHO0331 MHO0_KCE (Mangahao)"/>
    <n v="0"/>
    <n v="0"/>
    <n v="0"/>
  </r>
  <r>
    <s v="BPE_HAY_No VPO_2014_2015"/>
    <x v="0"/>
    <s v="2014_2015"/>
    <x v="2"/>
    <s v="PRM0331"/>
    <n v="0"/>
    <n v="261258.973"/>
    <n v="0"/>
    <n v="0"/>
    <n v="0"/>
    <n v="233808.10599999901"/>
    <n v="276179.54499999899"/>
    <n v="-42371.4390000001"/>
    <n v="0"/>
    <n v="233808.10599999901"/>
    <n v="233808.10599999901"/>
    <s v="PARAPARAUMU"/>
    <s v="Electra"/>
    <s v="PRM0331_Electra"/>
    <n v="261258.973"/>
    <n v="233808.10599999901"/>
    <n v="233808.10599999901"/>
  </r>
  <r>
    <s v="BPE_HAY_No VPO_2015_2016"/>
    <x v="0"/>
    <s v="2015_2016"/>
    <x v="2"/>
    <s v="PRM0331"/>
    <n v="0"/>
    <n v="259578.9155"/>
    <n v="0"/>
    <n v="0"/>
    <n v="0"/>
    <n v="330861.83"/>
    <n v="334466.95899999997"/>
    <n v="-3605.1290000000999"/>
    <n v="0"/>
    <n v="330861.83"/>
    <n v="330861.83"/>
    <s v="PARAPARAUMU"/>
    <s v="Electra"/>
    <s v="PRM0331_Electra"/>
    <n v="259578.9155"/>
    <n v="330861.83"/>
    <n v="330861.83"/>
  </r>
  <r>
    <s v="BPE_HAY_No VPO_2016_2017"/>
    <x v="0"/>
    <s v="2016_2017"/>
    <x v="2"/>
    <s v="PRM0331"/>
    <n v="0"/>
    <n v="264792.32400000002"/>
    <n v="0"/>
    <n v="0"/>
    <n v="0"/>
    <n v="577778.82499999902"/>
    <n v="581902.68799999997"/>
    <n v="-4123.8630000004896"/>
    <n v="0"/>
    <n v="577778.82499999902"/>
    <n v="577778.82499999902"/>
    <s v="PARAPARAUMU"/>
    <s v="Electra"/>
    <s v="PRM0331_Electra"/>
    <n v="264792.32400000002"/>
    <n v="577778.82499999902"/>
    <n v="577778.82499999902"/>
  </r>
  <r>
    <s v="BPE_HAY_No VPO_2017_2018"/>
    <x v="0"/>
    <s v="2017_2018"/>
    <x v="2"/>
    <s v="PRM0331"/>
    <n v="0"/>
    <n v="262591.011"/>
    <n v="0"/>
    <n v="0"/>
    <n v="0"/>
    <n v="2100502.8829999999"/>
    <n v="2103085.787"/>
    <n v="-2582.90399999997"/>
    <n v="0"/>
    <n v="2100502.8829999999"/>
    <n v="2100502.8829999999"/>
    <s v="PARAPARAUMU"/>
    <s v="Electra"/>
    <s v="PRM0331_Electra"/>
    <n v="262591.011"/>
    <n v="2100502.8829999999"/>
    <n v="2100502.8829999999"/>
  </r>
  <r>
    <s v="HVDC_Var_No Res_2014_2015"/>
    <x v="1"/>
    <s v="2014_2015"/>
    <x v="2"/>
    <s v="PRM0331"/>
    <n v="0"/>
    <n v="260671.432"/>
    <n v="0"/>
    <n v="0"/>
    <n v="0"/>
    <n v="6110830.4550000001"/>
    <n v="6821085.773"/>
    <n v="-710255.31799999997"/>
    <n v="0"/>
    <n v="6110830.4550000001"/>
    <n v="6110830.4550000001"/>
    <s v="PARAPARAUMU"/>
    <s v="Electra"/>
    <s v="PRM0331_Electra"/>
    <n v="260671.432"/>
    <n v="6110830.4550000001"/>
    <n v="6110830.4550000001"/>
  </r>
  <r>
    <s v="HVDC_Var_No Res_2015_2016"/>
    <x v="1"/>
    <s v="2015_2016"/>
    <x v="2"/>
    <s v="PRM0331"/>
    <n v="0"/>
    <n v="258610.122"/>
    <n v="0"/>
    <n v="0"/>
    <n v="0"/>
    <n v="5230954.9409999996"/>
    <n v="5693206.9960000003"/>
    <n v="-462252.05499999999"/>
    <n v="0"/>
    <n v="5230954.9409999996"/>
    <n v="5230954.9409999996"/>
    <s v="PARAPARAUMU"/>
    <s v="Electra"/>
    <s v="PRM0331_Electra"/>
    <n v="258610.122"/>
    <n v="5230954.9409999996"/>
    <n v="5230954.9409999996"/>
  </r>
  <r>
    <s v="HVDC_Var_No Res_2016_2017"/>
    <x v="1"/>
    <s v="2016_2017"/>
    <x v="2"/>
    <s v="PRM0331"/>
    <n v="0"/>
    <n v="264792.32400000002"/>
    <n v="0"/>
    <n v="0"/>
    <n v="0"/>
    <n v="3719867.4029999999"/>
    <n v="5344733.7659999998"/>
    <n v="-1624866.3629999999"/>
    <n v="0"/>
    <n v="3719867.4029999999"/>
    <n v="3719867.4029999999"/>
    <s v="PARAPARAUMU"/>
    <s v="Electra"/>
    <s v="PRM0331_Electra"/>
    <n v="264792.32400000002"/>
    <n v="3719867.4029999999"/>
    <n v="3719867.4029999999"/>
  </r>
  <r>
    <s v="HVDC_Var_No Res_2017_2018"/>
    <x v="1"/>
    <s v="2017_2018"/>
    <x v="2"/>
    <s v="PRM0331"/>
    <n v="0"/>
    <n v="262324.549"/>
    <n v="0"/>
    <n v="0"/>
    <n v="0"/>
    <n v="2575347.804"/>
    <n v="7262979.3870000001"/>
    <n v="-4687631.5829999996"/>
    <n v="0"/>
    <n v="2575347.804"/>
    <n v="2575347.804"/>
    <s v="PARAPARAUMU"/>
    <s v="Electra"/>
    <s v="PRM0331_Electra"/>
    <n v="262324.549"/>
    <n v="2575347.804"/>
    <n v="2575347.804"/>
  </r>
  <r>
    <s v="LSI Reliability_No VPO_2014_2015"/>
    <x v="2"/>
    <s v="2014_2015"/>
    <x v="2"/>
    <s v="PRM0331"/>
    <n v="0"/>
    <n v="260852.02499999999"/>
    <n v="0"/>
    <n v="0"/>
    <n v="0"/>
    <n v="62184.753999999703"/>
    <n v="66208.735999999801"/>
    <n v="-4023.98200000008"/>
    <n v="0"/>
    <n v="62184.753999999703"/>
    <n v="62184.753999999703"/>
    <s v="PARAPARAUMU"/>
    <s v="Electra"/>
    <s v="PRM0331_Electra"/>
    <n v="260852.02499999999"/>
    <n v="62184.753999999703"/>
    <n v="62184.753999999703"/>
  </r>
  <r>
    <s v="LSI Reliability_No VPO_2015_2016"/>
    <x v="2"/>
    <s v="2015_2016"/>
    <x v="2"/>
    <s v="PRM0331"/>
    <n v="0"/>
    <n v="258027.25450000001"/>
    <n v="0"/>
    <n v="0"/>
    <n v="0"/>
    <n v="37744.539000000303"/>
    <n v="42023.664000000703"/>
    <n v="-4279.1250000003502"/>
    <n v="0"/>
    <n v="37744.539000000303"/>
    <n v="37744.539000000303"/>
    <s v="PARAPARAUMU"/>
    <s v="Electra"/>
    <s v="PRM0331_Electra"/>
    <n v="258027.25450000001"/>
    <n v="37744.539000000303"/>
    <n v="37744.539000000303"/>
  </r>
  <r>
    <s v="LSI Reliability_No VPO_2016_2017"/>
    <x v="2"/>
    <s v="2016_2017"/>
    <x v="2"/>
    <s v="PRM0331"/>
    <n v="0"/>
    <n v="259143.492"/>
    <n v="0"/>
    <n v="0"/>
    <n v="0"/>
    <n v="45403.35"/>
    <n v="48171.758000000496"/>
    <n v="-2768.4080000005201"/>
    <n v="0"/>
    <n v="45403.35"/>
    <n v="45403.35"/>
    <s v="PARAPARAUMU"/>
    <s v="Electra"/>
    <s v="PRM0331_Electra"/>
    <n v="259143.492"/>
    <n v="45403.35"/>
    <n v="45403.35"/>
  </r>
  <r>
    <s v="LSI Reliability_No VPO_2017_2018"/>
    <x v="2"/>
    <s v="2017_2018"/>
    <x v="2"/>
    <s v="PRM0331"/>
    <n v="0"/>
    <n v="234979.89"/>
    <n v="0"/>
    <n v="0"/>
    <n v="0"/>
    <n v="39338.896000000197"/>
    <n v="62856.817000000301"/>
    <n v="-23517.9210000001"/>
    <n v="0"/>
    <n v="39338.896000000197"/>
    <n v="39338.896000000197"/>
    <s v="PARAPARAUMU"/>
    <s v="Electra"/>
    <s v="PRM0331_Electra"/>
    <n v="234979.89"/>
    <n v="39338.896000000197"/>
    <n v="39338.896000000197"/>
  </r>
  <r>
    <s v="LSI Renw_No VPO_2014_2015"/>
    <x v="3"/>
    <s v="2014_2015"/>
    <x v="2"/>
    <s v="PRM0331"/>
    <n v="0"/>
    <n v="261258.973"/>
    <n v="0"/>
    <n v="0"/>
    <n v="0"/>
    <n v="3160.8040000000301"/>
    <n v="18421.838000000698"/>
    <n v="-15261.0340000007"/>
    <n v="0"/>
    <n v="3160.8040000000301"/>
    <n v="3160.8040000000301"/>
    <s v="PARAPARAUMU"/>
    <s v="Electra"/>
    <s v="PRM0331_Electra"/>
    <n v="261258.973"/>
    <n v="3160.8040000000301"/>
    <n v="3160.8040000000301"/>
  </r>
  <r>
    <s v="LSI Renw_No VPO_2015_2016"/>
    <x v="3"/>
    <s v="2015_2016"/>
    <x v="2"/>
    <s v="PRM0331"/>
    <n v="0"/>
    <n v="259578.9155"/>
    <n v="0"/>
    <n v="0"/>
    <n v="0"/>
    <n v="29160.371999999501"/>
    <n v="32529.654000000501"/>
    <n v="-3369.2820000010402"/>
    <n v="0"/>
    <n v="29160.371999999501"/>
    <n v="29160.371999999501"/>
    <s v="PARAPARAUMU"/>
    <s v="Electra"/>
    <s v="PRM0331_Electra"/>
    <n v="259578.9155"/>
    <n v="29160.371999999501"/>
    <n v="29160.371999999501"/>
  </r>
  <r>
    <s v="LSI Renw_No VPO_2016_2017"/>
    <x v="3"/>
    <s v="2016_2017"/>
    <x v="2"/>
    <s v="PRM0331"/>
    <n v="0"/>
    <n v="264792.32400000002"/>
    <n v="0"/>
    <n v="0"/>
    <n v="0"/>
    <n v="89341.909000001295"/>
    <n v="118003.84600000099"/>
    <n v="-28661.9369999999"/>
    <n v="0"/>
    <n v="89341.909000001295"/>
    <n v="89341.909000001295"/>
    <s v="PARAPARAUMU"/>
    <s v="Electra"/>
    <s v="PRM0331_Electra"/>
    <n v="264792.32400000002"/>
    <n v="89341.909000001295"/>
    <n v="89341.909000001295"/>
  </r>
  <r>
    <s v="LSI Renw_No VPO_2017_2018"/>
    <x v="3"/>
    <s v="2017_2018"/>
    <x v="2"/>
    <s v="PRM0331"/>
    <n v="0"/>
    <n v="262591.011"/>
    <n v="0"/>
    <n v="0"/>
    <n v="0"/>
    <n v="195984.08500000101"/>
    <n v="279677.24100000103"/>
    <n v="-83693.156000000294"/>
    <n v="0"/>
    <n v="195984.08500000101"/>
    <n v="195984.08500000101"/>
    <s v="PARAPARAUMU"/>
    <s v="Electra"/>
    <s v="PRM0331_Electra"/>
    <n v="262591.011"/>
    <n v="195984.08500000101"/>
    <n v="195984.08500000101"/>
  </r>
  <r>
    <s v="NIGU variable_2014_2015"/>
    <x v="4"/>
    <s v="2014_2015"/>
    <x v="2"/>
    <s v="PRM0331"/>
    <n v="0"/>
    <n v="260292.21549999999"/>
    <n v="0"/>
    <n v="0"/>
    <n v="0"/>
    <n v="163213.94799999901"/>
    <n v="423691.50100000098"/>
    <n v="-260477.55300000199"/>
    <n v="0"/>
    <n v="163213.94799999901"/>
    <n v="163213.94799999901"/>
    <s v="PARAPARAUMU"/>
    <s v="Electra"/>
    <s v="PRM0331_Electra"/>
    <n v="260292.21549999999"/>
    <n v="163213.94799999901"/>
    <n v="163213.94799999901"/>
  </r>
  <r>
    <s v="NIGU variable_2015_2016"/>
    <x v="4"/>
    <s v="2015_2016"/>
    <x v="2"/>
    <s v="PRM0331"/>
    <n v="0"/>
    <n v="258941.5275"/>
    <n v="0"/>
    <n v="0"/>
    <n v="0"/>
    <n v="356957.26699999999"/>
    <n v="484375.88800000102"/>
    <n v="-127418.621000001"/>
    <n v="0"/>
    <n v="356957.26699999999"/>
    <n v="356957.26699999999"/>
    <s v="PARAPARAUMU"/>
    <s v="Electra"/>
    <s v="PRM0331_Electra"/>
    <n v="258941.5275"/>
    <n v="356957.26699999999"/>
    <n v="356957.26699999999"/>
  </r>
  <r>
    <s v="NIGU variable_2016_2017"/>
    <x v="4"/>
    <s v="2016_2017"/>
    <x v="2"/>
    <s v="PRM0331"/>
    <n v="0"/>
    <n v="264545.23700000002"/>
    <n v="0"/>
    <n v="0"/>
    <n v="0"/>
    <n v="-702182.33100000001"/>
    <n v="429157.30099999998"/>
    <n v="-1131339.632"/>
    <n v="0"/>
    <n v="0"/>
    <n v="0"/>
    <s v="PARAPARAUMU"/>
    <s v="Electra"/>
    <s v="PRM0331_Electra"/>
    <n v="264545.23700000002"/>
    <n v="0"/>
    <n v="0"/>
  </r>
  <r>
    <s v="NIGU variable_2017_2018"/>
    <x v="4"/>
    <s v="2017_2018"/>
    <x v="2"/>
    <s v="PRM0331"/>
    <n v="0"/>
    <n v="262076.948"/>
    <n v="0"/>
    <n v="0"/>
    <n v="0"/>
    <n v="-792031.14"/>
    <n v="820228.27599999995"/>
    <n v="-1612259.416"/>
    <n v="0"/>
    <n v="0"/>
    <n v="0"/>
    <s v="PARAPARAUMU"/>
    <s v="Electra"/>
    <s v="PRM0331_Electra"/>
    <n v="262076.948"/>
    <n v="0"/>
    <n v="0"/>
  </r>
  <r>
    <s v="Wairakei_Var_2014_2015"/>
    <x v="5"/>
    <s v="2014_2015"/>
    <x v="2"/>
    <s v="PRM0331"/>
    <n v="0"/>
    <n v="261258.973"/>
    <n v="0"/>
    <n v="0"/>
    <n v="0"/>
    <n v="99111.566999999195"/>
    <n v="227624.128999999"/>
    <n v="-128512.56200000001"/>
    <n v="0"/>
    <n v="99111.566999999195"/>
    <n v="99111.566999999195"/>
    <s v="PARAPARAUMU"/>
    <s v="Electra"/>
    <s v="PRM0331_Electra"/>
    <n v="261258.973"/>
    <n v="99111.566999999195"/>
    <n v="99111.566999999195"/>
  </r>
  <r>
    <s v="Wairakei_Var_2015_2016"/>
    <x v="5"/>
    <s v="2015_2016"/>
    <x v="2"/>
    <s v="PRM0331"/>
    <n v="0"/>
    <n v="259578.9155"/>
    <n v="0"/>
    <n v="0"/>
    <n v="0"/>
    <n v="130812.053000001"/>
    <n v="252836.69200000001"/>
    <n v="-122024.639"/>
    <n v="0"/>
    <n v="130812.053000001"/>
    <n v="130812.053000001"/>
    <s v="PARAPARAUMU"/>
    <s v="Electra"/>
    <s v="PRM0331_Electra"/>
    <n v="259578.9155"/>
    <n v="130812.053000001"/>
    <n v="130812.053000001"/>
  </r>
  <r>
    <s v="Wairakei_Var_2016_2017"/>
    <x v="5"/>
    <s v="2016_2017"/>
    <x v="2"/>
    <s v="PRM0331"/>
    <n v="0"/>
    <n v="264792.32400000002"/>
    <n v="0"/>
    <n v="0"/>
    <n v="0"/>
    <n v="147004.394"/>
    <n v="414707.60600000003"/>
    <n v="-267703.21199999901"/>
    <n v="0"/>
    <n v="147004.394"/>
    <n v="147004.394"/>
    <s v="PARAPARAUMU"/>
    <s v="Electra"/>
    <s v="PRM0331_Electra"/>
    <n v="264792.32400000002"/>
    <n v="147004.394"/>
    <n v="147004.394"/>
  </r>
  <r>
    <s v="Wairakei_Var_2017_2018"/>
    <x v="5"/>
    <s v="2017_2018"/>
    <x v="2"/>
    <s v="PRM0331"/>
    <n v="0"/>
    <n v="262581.4865"/>
    <n v="0"/>
    <n v="0"/>
    <n v="0"/>
    <n v="312143.05599999899"/>
    <n v="591010.29499999899"/>
    <n v="-278867.239"/>
    <n v="0"/>
    <n v="312143.05599999899"/>
    <n v="312143.05599999899"/>
    <s v="PARAPARAUMU"/>
    <s v="Electra"/>
    <s v="PRM0331_Electra"/>
    <n v="262581.4865"/>
    <n v="312143.05599999899"/>
    <n v="312143.055999998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9">
  <r>
    <x v="0"/>
    <x v="0"/>
    <x v="0"/>
    <s v="MHO0331"/>
    <n v="8.8675000599408376E-4"/>
    <n v="1.1015119817957256E-4"/>
  </r>
  <r>
    <x v="0"/>
    <x v="0"/>
    <x v="0"/>
    <s v="PRM0331"/>
    <n v="2.610930665314477E-2"/>
    <n v="2.6129601105670364E-2"/>
  </r>
  <r>
    <x v="1"/>
    <x v="0"/>
    <x v="0"/>
    <s v="MHO0331"/>
    <n v="3.0267001101521259E-3"/>
    <n v="5.6771232758618729E-4"/>
  </r>
  <r>
    <x v="1"/>
    <x v="0"/>
    <x v="0"/>
    <s v="PRM0331"/>
    <n v="4.8937252378048425E-3"/>
    <n v="4.9057953810798189E-3"/>
  </r>
  <r>
    <x v="2"/>
    <x v="0"/>
    <x v="0"/>
    <s v="MHO0331"/>
    <n v="3.1423843107232902E-3"/>
    <n v="3.1423843107232902E-3"/>
  </r>
  <r>
    <x v="2"/>
    <x v="0"/>
    <x v="0"/>
    <s v="PRM0331"/>
    <n v="5.0655741016727204E-3"/>
    <n v="5.0655741016727204E-3"/>
  </r>
  <r>
    <x v="3"/>
    <x v="0"/>
    <x v="0"/>
    <s v="MHO0331"/>
    <n v="3.788453762139498E-3"/>
    <n v="6.8369052135877747E-4"/>
  </r>
  <r>
    <x v="3"/>
    <x v="0"/>
    <x v="0"/>
    <s v="PRM0331"/>
    <n v="5.7591862432190841E-3"/>
    <n v="5.7771351515732211E-3"/>
  </r>
  <r>
    <x v="4"/>
    <x v="0"/>
    <x v="0"/>
    <s v="MHO0331"/>
    <n v="2.7085120321797196E-3"/>
    <n v="4.5268382048222172E-4"/>
  </r>
  <r>
    <x v="4"/>
    <x v="0"/>
    <x v="0"/>
    <s v="PRM0331"/>
    <n v="4.0037554133299747E-3"/>
    <n v="4.0128117268783143E-3"/>
  </r>
  <r>
    <x v="5"/>
    <x v="0"/>
    <x v="0"/>
    <s v="MHO0331"/>
    <n v="7.0165504533338898E-4"/>
    <n v="1.5910250167442902E-4"/>
  </r>
  <r>
    <x v="5"/>
    <x v="0"/>
    <x v="0"/>
    <s v="PRM0331"/>
    <n v="9.4832059324833642E-4"/>
    <n v="9.4883546826305927E-4"/>
  </r>
  <r>
    <x v="6"/>
    <x v="0"/>
    <x v="0"/>
    <s v="MHO0331"/>
    <n v="6.7237314350064538E-4"/>
    <n v="1.2047803587044959E-4"/>
  </r>
  <r>
    <x v="6"/>
    <x v="0"/>
    <x v="0"/>
    <s v="PRM0331"/>
    <n v="7.8467293203822669E-4"/>
    <n v="7.8510628056241774E-4"/>
  </r>
  <r>
    <x v="0"/>
    <x v="1"/>
    <x v="1"/>
    <s v="MHO0331 MHO0"/>
    <n v="5.1293005790432802E-4"/>
    <n v="0"/>
  </r>
  <r>
    <x v="1"/>
    <x v="1"/>
    <x v="1"/>
    <s v="MHO0331 MHO0"/>
    <n v="0"/>
    <n v="0"/>
  </r>
  <r>
    <x v="2"/>
    <x v="1"/>
    <x v="1"/>
    <s v="MHO0331 MHO0"/>
    <n v="0"/>
    <n v="0"/>
  </r>
  <r>
    <x v="3"/>
    <x v="1"/>
    <x v="1"/>
    <s v="MHO0331 MHO0"/>
    <n v="0"/>
    <n v="0"/>
  </r>
  <r>
    <x v="4"/>
    <x v="1"/>
    <x v="1"/>
    <s v="MHO0331 MHO0"/>
    <n v="0"/>
    <n v="0"/>
  </r>
  <r>
    <x v="5"/>
    <x v="1"/>
    <x v="1"/>
    <s v="MHO0331 MHO0"/>
    <n v="1.79053823755453E-3"/>
    <n v="0"/>
  </r>
  <r>
    <x v="6"/>
    <x v="1"/>
    <x v="1"/>
    <s v="MHO0331 MHO0"/>
    <n v="0"/>
    <n v="0"/>
  </r>
  <r>
    <x v="0"/>
    <x v="2"/>
    <x v="2"/>
    <s v="ABY0111"/>
    <n v="1.17774513924432E-5"/>
    <n v="1.1792822584981562E-5"/>
  </r>
  <r>
    <x v="0"/>
    <x v="2"/>
    <x v="2"/>
    <s v="BPD1101"/>
    <n v="1.14473653109745E-3"/>
    <n v="1.1462305695815727E-3"/>
  </r>
  <r>
    <x v="0"/>
    <x v="2"/>
    <x v="2"/>
    <s v="STU0111"/>
    <n v="2.5079989557907001E-3"/>
    <n v="2.5112722390801734E-3"/>
  </r>
  <r>
    <x v="0"/>
    <x v="2"/>
    <x v="2"/>
    <s v="TIM0111"/>
    <n v="1.8019299675992601E-2"/>
    <n v="1.8042817338303128E-2"/>
  </r>
  <r>
    <x v="0"/>
    <x v="2"/>
    <x v="2"/>
    <s v="TKA0331"/>
    <n v="1.06452466273397E-3"/>
    <n v="1.0659140137070692E-3"/>
  </r>
  <r>
    <x v="0"/>
    <x v="2"/>
    <x v="2"/>
    <s v="TMK0331"/>
    <n v="7.7346993766153503E-3"/>
    <n v="7.7447942222133191E-3"/>
  </r>
  <r>
    <x v="0"/>
    <x v="2"/>
    <x v="2"/>
    <s v="TWZ0331"/>
    <n v="6.6073398682707399E-4"/>
    <n v="6.6159633547872496E-4"/>
  </r>
  <r>
    <x v="1"/>
    <x v="2"/>
    <x v="2"/>
    <s v="ABY0111"/>
    <n v="0"/>
    <n v="0"/>
  </r>
  <r>
    <x v="1"/>
    <x v="2"/>
    <x v="2"/>
    <s v="BPD1101"/>
    <n v="4.2307352431607601E-4"/>
    <n v="4.2411701527770483E-4"/>
  </r>
  <r>
    <x v="1"/>
    <x v="2"/>
    <x v="2"/>
    <s v="STU0111"/>
    <n v="6.9016457788010396E-4"/>
    <n v="6.9186683637103294E-4"/>
  </r>
  <r>
    <x v="1"/>
    <x v="2"/>
    <x v="2"/>
    <s v="TIM0111"/>
    <n v="4.8971227960206004E-3"/>
    <n v="4.9092013192132177E-3"/>
  </r>
  <r>
    <x v="1"/>
    <x v="2"/>
    <x v="2"/>
    <s v="TKA0331"/>
    <n v="3.3061006360217199E-4"/>
    <n v="3.3142549778409128E-4"/>
  </r>
  <r>
    <x v="1"/>
    <x v="2"/>
    <x v="2"/>
    <s v="TMK0331"/>
    <n v="1.9818147734945901E-3"/>
    <n v="1.9867028264804326E-3"/>
  </r>
  <r>
    <x v="1"/>
    <x v="2"/>
    <x v="2"/>
    <s v="TWZ0331"/>
    <n v="2.2398515811104401E-4"/>
    <n v="2.2453760697535363E-4"/>
  </r>
  <r>
    <x v="2"/>
    <x v="2"/>
    <x v="2"/>
    <s v="ABY0111"/>
    <n v="0"/>
    <n v="0"/>
  </r>
  <r>
    <x v="2"/>
    <x v="2"/>
    <x v="2"/>
    <s v="BPD1101"/>
    <n v="4.1481278726824801E-4"/>
    <n v="4.1481278726824801E-4"/>
  </r>
  <r>
    <x v="2"/>
    <x v="2"/>
    <x v="2"/>
    <s v="STU0111"/>
    <n v="6.7445783975793696E-4"/>
    <n v="6.7445783975793696E-4"/>
  </r>
  <r>
    <x v="2"/>
    <x v="2"/>
    <x v="2"/>
    <s v="TIM0111"/>
    <n v="4.8068115959665602E-3"/>
    <n v="4.8068115959665602E-3"/>
  </r>
  <r>
    <x v="2"/>
    <x v="2"/>
    <x v="2"/>
    <s v="TKA0331"/>
    <n v="3.25931271251397E-4"/>
    <n v="3.25931271251397E-4"/>
  </r>
  <r>
    <x v="2"/>
    <x v="2"/>
    <x v="2"/>
    <s v="TMK0331"/>
    <n v="1.9266215463289299E-3"/>
    <n v="1.9266215463289299E-3"/>
  </r>
  <r>
    <x v="2"/>
    <x v="2"/>
    <x v="2"/>
    <s v="TWZ0331"/>
    <n v="2.2130108210927801E-4"/>
    <n v="2.2130108210927801E-4"/>
  </r>
  <r>
    <x v="3"/>
    <x v="2"/>
    <x v="2"/>
    <s v="ABY0111"/>
    <n v="1.0238101687598099E-4"/>
    <n v="1.0270009450457377E-4"/>
  </r>
  <r>
    <x v="3"/>
    <x v="2"/>
    <x v="2"/>
    <s v="BPD1101"/>
    <n v="6.1906626339185698E-4"/>
    <n v="6.2099562687438752E-4"/>
  </r>
  <r>
    <x v="3"/>
    <x v="2"/>
    <x v="2"/>
    <s v="STU0111"/>
    <n v="1.2018188079240401E-3"/>
    <n v="1.2055643606342179E-3"/>
  </r>
  <r>
    <x v="3"/>
    <x v="2"/>
    <x v="2"/>
    <s v="TIM0111"/>
    <n v="7.7493402442232601E-3"/>
    <n v="7.7734916072760467E-3"/>
  </r>
  <r>
    <x v="3"/>
    <x v="2"/>
    <x v="2"/>
    <s v="TKA0331"/>
    <n v="4.1118801459038602E-4"/>
    <n v="4.1246951091269935E-4"/>
  </r>
  <r>
    <x v="3"/>
    <x v="2"/>
    <x v="2"/>
    <s v="TMK0331"/>
    <n v="4.6260821492309203E-3"/>
    <n v="4.6404996591062125E-3"/>
  </r>
  <r>
    <x v="3"/>
    <x v="2"/>
    <x v="2"/>
    <s v="TWZ0331"/>
    <n v="2.7922689424263002E-4"/>
    <n v="2.8009712446667816E-4"/>
  </r>
  <r>
    <x v="4"/>
    <x v="2"/>
    <x v="2"/>
    <s v="ABY0111"/>
    <n v="1.8113503989222999E-5"/>
    <n v="1.8154475915489861E-5"/>
  </r>
  <r>
    <x v="4"/>
    <x v="2"/>
    <x v="2"/>
    <s v="BPD1101"/>
    <n v="3.6921620088402099E-3"/>
    <n v="3.7005135122092714E-3"/>
  </r>
  <r>
    <x v="4"/>
    <x v="2"/>
    <x v="2"/>
    <s v="STU0111"/>
    <n v="3.1337784551633899E-3"/>
    <n v="3.1408669202046113E-3"/>
  </r>
  <r>
    <x v="4"/>
    <x v="2"/>
    <x v="2"/>
    <s v="TIM0111"/>
    <n v="1.23139665323828E-2"/>
    <n v="1.2341820167390005E-2"/>
  </r>
  <r>
    <x v="4"/>
    <x v="2"/>
    <x v="2"/>
    <s v="TKA0331"/>
    <n v="5.7592525084143597E-4"/>
    <n v="5.7722796769438375E-4"/>
  </r>
  <r>
    <x v="4"/>
    <x v="2"/>
    <x v="2"/>
    <s v="TMK0331"/>
    <n v="9.8730570405950492E-3"/>
    <n v="9.8953894487992505E-3"/>
  </r>
  <r>
    <x v="4"/>
    <x v="2"/>
    <x v="2"/>
    <s v="TWZ0331"/>
    <n v="2.5863611724779E-4"/>
    <n v="2.5922114043999667E-4"/>
  </r>
  <r>
    <x v="5"/>
    <x v="2"/>
    <x v="2"/>
    <s v="ABY0111"/>
    <n v="2.9273148187990401E-5"/>
    <n v="2.9341665763822702E-5"/>
  </r>
  <r>
    <x v="5"/>
    <x v="2"/>
    <x v="2"/>
    <s v="BPD1101"/>
    <n v="2.1227463394659401E-4"/>
    <n v="2.1277149008366904E-4"/>
  </r>
  <r>
    <x v="5"/>
    <x v="2"/>
    <x v="2"/>
    <s v="STU0111"/>
    <n v="2.5520753700913402E-4"/>
    <n v="2.5580488313868945E-4"/>
  </r>
  <r>
    <x v="5"/>
    <x v="2"/>
    <x v="2"/>
    <s v="TIM0111"/>
    <n v="1.2451389151621199E-3"/>
    <n v="1.2480533232569887E-3"/>
  </r>
  <r>
    <x v="5"/>
    <x v="2"/>
    <x v="2"/>
    <s v="TKA0331"/>
    <n v="5.3457208481814203E-5"/>
    <n v="5.358233196741998E-5"/>
  </r>
  <r>
    <x v="5"/>
    <x v="2"/>
    <x v="2"/>
    <s v="TMK0331"/>
    <n v="1.15467429359294E-3"/>
    <n v="1.1573769575826409E-3"/>
  </r>
  <r>
    <x v="5"/>
    <x v="2"/>
    <x v="2"/>
    <s v="TWZ0331"/>
    <n v="5.0447887338127299E-5"/>
    <n v="5.0565967119778102E-5"/>
  </r>
  <r>
    <x v="6"/>
    <x v="2"/>
    <x v="2"/>
    <s v="ABY0111"/>
    <n v="8.2229571235157502E-6"/>
    <n v="8.227498386745906E-6"/>
  </r>
  <r>
    <x v="6"/>
    <x v="2"/>
    <x v="2"/>
    <s v="BPD1101"/>
    <n v="1.3965541778605299E-4"/>
    <n v="1.3973254478600659E-4"/>
  </r>
  <r>
    <x v="6"/>
    <x v="2"/>
    <x v="2"/>
    <s v="STU0111"/>
    <n v="1.9499060906369699E-4"/>
    <n v="1.9509829583256439E-4"/>
  </r>
  <r>
    <x v="6"/>
    <x v="2"/>
    <x v="2"/>
    <s v="TIM0111"/>
    <n v="1.0716871912828101E-3"/>
    <n v="1.0722790481492508E-3"/>
  </r>
  <r>
    <x v="6"/>
    <x v="2"/>
    <x v="2"/>
    <s v="TKA0331"/>
    <n v="5.5369028877494903E-5"/>
    <n v="5.5399607333779401E-5"/>
  </r>
  <r>
    <x v="6"/>
    <x v="2"/>
    <x v="2"/>
    <s v="TMK0331"/>
    <n v="9.3599636946971397E-4"/>
    <n v="9.3651328884949232E-4"/>
  </r>
  <r>
    <x v="6"/>
    <x v="2"/>
    <x v="2"/>
    <s v="TWZ0331"/>
    <n v="4.19554929208563E-5"/>
    <n v="4.1978663531433808E-5"/>
  </r>
  <r>
    <x v="0"/>
    <x v="3"/>
    <x v="3"/>
    <s v="BWK1101"/>
    <n v="2.1114797624259701E-7"/>
    <n v="2.1142355336779684E-7"/>
  </r>
  <r>
    <x v="0"/>
    <x v="3"/>
    <x v="3"/>
    <s v="BWK1101 WPI0"/>
    <n v="0"/>
    <n v="0"/>
  </r>
  <r>
    <x v="0"/>
    <x v="3"/>
    <x v="3"/>
    <s v="CML0331"/>
    <n v="6.9929952239411296E-3"/>
    <n v="7.0021220436940019E-3"/>
  </r>
  <r>
    <x v="0"/>
    <x v="3"/>
    <x v="3"/>
    <s v="CYD0331"/>
    <n v="1.01967529160077E-4"/>
    <n v="1.0210061079812868E-4"/>
  </r>
  <r>
    <x v="0"/>
    <x v="3"/>
    <x v="3"/>
    <s v="FKN0331"/>
    <n v="1.5821975024240001E-2"/>
    <n v="1.5842624875921051E-2"/>
  </r>
  <r>
    <x v="0"/>
    <x v="3"/>
    <x v="3"/>
    <s v="HWB0331"/>
    <n v="5.7816997525216201E-3"/>
    <n v="5.7892456652266413E-3"/>
  </r>
  <r>
    <x v="0"/>
    <x v="3"/>
    <x v="3"/>
    <s v="HWB0331 MAH0"/>
    <n v="0"/>
    <n v="0"/>
  </r>
  <r>
    <x v="0"/>
    <x v="3"/>
    <x v="3"/>
    <s v="HWB0331 WPI0"/>
    <n v="0"/>
    <n v="0"/>
  </r>
  <r>
    <x v="0"/>
    <x v="3"/>
    <x v="3"/>
    <s v="HWB0332"/>
    <n v="1.12598319405079E-2"/>
    <n v="1.1274527568529612E-2"/>
  </r>
  <r>
    <x v="0"/>
    <x v="3"/>
    <x v="3"/>
    <s v="SDN0331"/>
    <n v="1.7153252924497198E-2"/>
    <n v="1.7175640276783859E-2"/>
  </r>
  <r>
    <x v="1"/>
    <x v="3"/>
    <x v="3"/>
    <s v="BWK1101"/>
    <n v="2.89053596971606E-8"/>
    <n v="2.8976653408189615E-8"/>
  </r>
  <r>
    <x v="1"/>
    <x v="3"/>
    <x v="3"/>
    <s v="BWK1101 WPI0"/>
    <n v="0"/>
    <n v="0"/>
  </r>
  <r>
    <x v="1"/>
    <x v="3"/>
    <x v="3"/>
    <s v="CML0331"/>
    <n v="2.1759713865938599E-3"/>
    <n v="2.1813383177397977E-3"/>
  </r>
  <r>
    <x v="1"/>
    <x v="3"/>
    <x v="3"/>
    <s v="CYD0331"/>
    <n v="8.6372660821183302E-5"/>
    <n v="8.6585694929248652E-5"/>
  </r>
  <r>
    <x v="1"/>
    <x v="3"/>
    <x v="3"/>
    <s v="FKN0331"/>
    <n v="4.6686052616275904E-3"/>
    <n v="4.6801201570628378E-3"/>
  </r>
  <r>
    <x v="1"/>
    <x v="3"/>
    <x v="3"/>
    <s v="HWB0331"/>
    <n v="1.60431881860873E-3"/>
    <n v="1.6082757955656207E-3"/>
  </r>
  <r>
    <x v="1"/>
    <x v="3"/>
    <x v="3"/>
    <s v="HWB0331 MAH0"/>
    <n v="0"/>
    <n v="0"/>
  </r>
  <r>
    <x v="1"/>
    <x v="3"/>
    <x v="3"/>
    <s v="HWB0331 WPI0"/>
    <n v="0"/>
    <n v="0"/>
  </r>
  <r>
    <x v="1"/>
    <x v="3"/>
    <x v="3"/>
    <s v="HWB0332"/>
    <n v="2.8526408081366202E-3"/>
    <n v="2.8596767126047055E-3"/>
  </r>
  <r>
    <x v="1"/>
    <x v="3"/>
    <x v="3"/>
    <s v="SDN0331"/>
    <n v="4.3430486612982804E-3"/>
    <n v="4.3537605866812391E-3"/>
  </r>
  <r>
    <x v="2"/>
    <x v="3"/>
    <x v="3"/>
    <s v="BWK1101"/>
    <n v="2.8185748416566199E-8"/>
    <n v="2.8185748416566199E-8"/>
  </r>
  <r>
    <x v="2"/>
    <x v="3"/>
    <x v="3"/>
    <s v="BWK1101 WPI0"/>
    <n v="0"/>
    <n v="0"/>
  </r>
  <r>
    <x v="2"/>
    <x v="3"/>
    <x v="3"/>
    <s v="CML0331"/>
    <n v="2.1417590074565302E-3"/>
    <n v="2.1417590074565302E-3"/>
  </r>
  <r>
    <x v="2"/>
    <x v="3"/>
    <x v="3"/>
    <s v="CYD0331"/>
    <n v="8.4180494851352194E-5"/>
    <n v="8.4180494851352194E-5"/>
  </r>
  <r>
    <x v="2"/>
    <x v="3"/>
    <x v="3"/>
    <s v="FKN0331"/>
    <n v="4.5975390284204399E-3"/>
    <n v="4.5975390284204399E-3"/>
  </r>
  <r>
    <x v="2"/>
    <x v="3"/>
    <x v="3"/>
    <s v="HWB0331"/>
    <n v="1.5504425141341599E-3"/>
    <n v="1.5504425141341599E-3"/>
  </r>
  <r>
    <x v="2"/>
    <x v="3"/>
    <x v="3"/>
    <s v="HWB0331 MAH0"/>
    <n v="0"/>
    <n v="0"/>
  </r>
  <r>
    <x v="2"/>
    <x v="3"/>
    <x v="3"/>
    <s v="HWB0331 WPI0"/>
    <n v="0"/>
    <n v="0"/>
  </r>
  <r>
    <x v="2"/>
    <x v="3"/>
    <x v="3"/>
    <s v="HWB0332"/>
    <n v="2.7957639000843401E-3"/>
    <n v="2.7957639000843401E-3"/>
  </r>
  <r>
    <x v="2"/>
    <x v="3"/>
    <x v="3"/>
    <s v="SDN0331"/>
    <n v="4.25845119120862E-3"/>
    <n v="4.25845119120862E-3"/>
  </r>
  <r>
    <x v="3"/>
    <x v="3"/>
    <x v="3"/>
    <s v="BWK1101"/>
    <n v="3.2994894070473399E-7"/>
    <n v="3.3097724974843391E-7"/>
  </r>
  <r>
    <x v="3"/>
    <x v="3"/>
    <x v="3"/>
    <s v="BWK1101 WPI0"/>
    <n v="0"/>
    <n v="0"/>
  </r>
  <r>
    <x v="3"/>
    <x v="3"/>
    <x v="3"/>
    <s v="CML0331"/>
    <n v="2.7600997098103201E-3"/>
    <n v="2.7687017543783351E-3"/>
  </r>
  <r>
    <x v="3"/>
    <x v="3"/>
    <x v="3"/>
    <s v="CYD0331"/>
    <n v="9.8232404240111698E-5"/>
    <n v="9.8538552426096889E-5"/>
  </r>
  <r>
    <x v="3"/>
    <x v="3"/>
    <x v="3"/>
    <s v="FKN0331"/>
    <n v="6.0408858222812797E-3"/>
    <n v="6.0597126671553458E-3"/>
  </r>
  <r>
    <x v="3"/>
    <x v="3"/>
    <x v="3"/>
    <s v="HWB0331"/>
    <n v="0"/>
    <n v="0"/>
  </r>
  <r>
    <x v="3"/>
    <x v="3"/>
    <x v="3"/>
    <s v="HWB0331 MAH0"/>
    <n v="0"/>
    <n v="0"/>
  </r>
  <r>
    <x v="3"/>
    <x v="3"/>
    <x v="3"/>
    <s v="HWB0331 WPI0"/>
    <n v="0"/>
    <n v="0"/>
  </r>
  <r>
    <x v="3"/>
    <x v="3"/>
    <x v="3"/>
    <s v="HWB0332"/>
    <n v="0"/>
    <n v="0"/>
  </r>
  <r>
    <x v="3"/>
    <x v="3"/>
    <x v="3"/>
    <s v="SDN0331"/>
    <n v="1.4006348125961799E-4"/>
    <n v="1.4049999893463682E-4"/>
  </r>
  <r>
    <x v="4"/>
    <x v="3"/>
    <x v="3"/>
    <s v="BWK1101"/>
    <n v="7.2849713124638999E-7"/>
    <n v="7.3014495878791951E-7"/>
  </r>
  <r>
    <x v="4"/>
    <x v="3"/>
    <x v="3"/>
    <s v="BWK1101 WPI0"/>
    <n v="0"/>
    <n v="0"/>
  </r>
  <r>
    <x v="4"/>
    <x v="3"/>
    <x v="3"/>
    <s v="CML0331"/>
    <n v="5.2804131026212096E-3"/>
    <n v="5.2923571580854572E-3"/>
  </r>
  <r>
    <x v="4"/>
    <x v="3"/>
    <x v="3"/>
    <s v="CYD0331"/>
    <n v="5.3560446467638002E-4"/>
    <n v="5.3681597773580676E-4"/>
  </r>
  <r>
    <x v="4"/>
    <x v="3"/>
    <x v="3"/>
    <s v="FKN0331"/>
    <n v="8.8207796094376505E-3"/>
    <n v="8.8407318137151397E-3"/>
  </r>
  <r>
    <x v="4"/>
    <x v="3"/>
    <x v="3"/>
    <s v="HWB0331"/>
    <n v="4.9765685510982901E-3"/>
    <n v="4.9878253239379836E-3"/>
  </r>
  <r>
    <x v="4"/>
    <x v="3"/>
    <x v="3"/>
    <s v="HWB0331 MAH0"/>
    <n v="0"/>
    <n v="0"/>
  </r>
  <r>
    <x v="4"/>
    <x v="3"/>
    <x v="3"/>
    <s v="HWB0331 WPI0"/>
    <n v="0"/>
    <n v="0"/>
  </r>
  <r>
    <x v="4"/>
    <x v="3"/>
    <x v="3"/>
    <s v="HWB0332"/>
    <n v="1.0169268509226699E-2"/>
    <n v="1.0192270934367403E-2"/>
  </r>
  <r>
    <x v="4"/>
    <x v="3"/>
    <x v="3"/>
    <s v="SDN0331"/>
    <n v="1.5109349431456399E-2"/>
    <n v="1.5143526096071605E-2"/>
  </r>
  <r>
    <x v="5"/>
    <x v="3"/>
    <x v="3"/>
    <s v="BWK1101"/>
    <n v="2.1905901326038399E-7"/>
    <n v="2.1957174911156159E-7"/>
  </r>
  <r>
    <x v="5"/>
    <x v="3"/>
    <x v="3"/>
    <s v="BWK1101 WPI0"/>
    <n v="0"/>
    <n v="0"/>
  </r>
  <r>
    <x v="5"/>
    <x v="3"/>
    <x v="3"/>
    <s v="CML0331"/>
    <n v="4.0049494962121298E-4"/>
    <n v="4.0143235966351188E-4"/>
  </r>
  <r>
    <x v="5"/>
    <x v="3"/>
    <x v="3"/>
    <s v="CYD0331"/>
    <n v="5.2323232885840102E-5"/>
    <n v="5.2445702155425447E-5"/>
  </r>
  <r>
    <x v="5"/>
    <x v="3"/>
    <x v="3"/>
    <s v="FKN0331"/>
    <n v="6.7845001916782503E-4"/>
    <n v="6.800380188711104E-4"/>
  </r>
  <r>
    <x v="5"/>
    <x v="3"/>
    <x v="3"/>
    <s v="HWB0331"/>
    <n v="2.60839426441559E-4"/>
    <n v="2.614499547341256E-4"/>
  </r>
  <r>
    <x v="5"/>
    <x v="3"/>
    <x v="3"/>
    <s v="HWB0331 MAH0"/>
    <n v="0"/>
    <n v="0"/>
  </r>
  <r>
    <x v="5"/>
    <x v="3"/>
    <x v="3"/>
    <s v="HWB0331 WPI0"/>
    <n v="0"/>
    <n v="0"/>
  </r>
  <r>
    <x v="5"/>
    <x v="3"/>
    <x v="3"/>
    <s v="HWB0332"/>
    <n v="6.5376318450637504E-4"/>
    <n v="6.5529340149168586E-4"/>
  </r>
  <r>
    <x v="5"/>
    <x v="3"/>
    <x v="3"/>
    <s v="SDN0331"/>
    <n v="9.5271623109597096E-4"/>
    <n v="9.5494618621359524E-4"/>
  </r>
  <r>
    <x v="6"/>
    <x v="3"/>
    <x v="3"/>
    <s v="BWK1101"/>
    <n v="1.57927019103127E-7"/>
    <n v="1.5801423689523369E-7"/>
  </r>
  <r>
    <x v="6"/>
    <x v="3"/>
    <x v="3"/>
    <s v="BWK1101 WPI0"/>
    <n v="0"/>
    <n v="0"/>
  </r>
  <r>
    <x v="6"/>
    <x v="3"/>
    <x v="3"/>
    <s v="CML0331"/>
    <n v="3.6407105955484802E-4"/>
    <n v="3.6427212378163231E-4"/>
  </r>
  <r>
    <x v="6"/>
    <x v="3"/>
    <x v="3"/>
    <s v="CYD0331"/>
    <n v="1.8981489155219398E-5"/>
    <n v="1.8991971994599366E-5"/>
  </r>
  <r>
    <x v="6"/>
    <x v="3"/>
    <x v="3"/>
    <s v="FKN0331"/>
    <n v="7.0385131404725795E-4"/>
    <n v="7.0424002750446883E-4"/>
  </r>
  <r>
    <x v="6"/>
    <x v="3"/>
    <x v="3"/>
    <s v="HWB0331"/>
    <n v="2.2628934030220101E-4"/>
    <n v="2.264143123098443E-4"/>
  </r>
  <r>
    <x v="6"/>
    <x v="3"/>
    <x v="3"/>
    <s v="HWB0331 MAH0"/>
    <n v="0"/>
    <n v="0"/>
  </r>
  <r>
    <x v="6"/>
    <x v="3"/>
    <x v="3"/>
    <s v="HWB0331 WPI0"/>
    <n v="0"/>
    <n v="0"/>
  </r>
  <r>
    <x v="6"/>
    <x v="3"/>
    <x v="3"/>
    <s v="HWB0332"/>
    <n v="5.6678464166113902E-4"/>
    <n v="5.6709765779559406E-4"/>
  </r>
  <r>
    <x v="6"/>
    <x v="3"/>
    <x v="3"/>
    <s v="SDN0331"/>
    <n v="8.5164839988726196E-4"/>
    <n v="8.5211873671443188E-4"/>
  </r>
  <r>
    <x v="0"/>
    <x v="4"/>
    <x v="4"/>
    <s v="HWA0332"/>
    <n v="3.0725420053630899E-4"/>
    <n v="3.0765520949124249E-4"/>
  </r>
  <r>
    <x v="1"/>
    <x v="4"/>
    <x v="4"/>
    <s v="HWA0332"/>
    <n v="7.3929742854899401E-4"/>
    <n v="7.4112087090666325E-4"/>
  </r>
  <r>
    <x v="2"/>
    <x v="4"/>
    <x v="4"/>
    <s v="HWA0332"/>
    <n v="7.7029842460280104E-4"/>
    <n v="7.7029842460280104E-4"/>
  </r>
  <r>
    <x v="3"/>
    <x v="4"/>
    <x v="4"/>
    <s v="HWA0332"/>
    <n v="1.0414503686489399E-3"/>
    <n v="1.0446961218565692E-3"/>
  </r>
  <r>
    <x v="4"/>
    <x v="4"/>
    <x v="4"/>
    <s v="HWA0332"/>
    <n v="8.4550370027938098E-4"/>
    <n v="8.4741619138473611E-4"/>
  </r>
  <r>
    <x v="5"/>
    <x v="4"/>
    <x v="4"/>
    <s v="HWA0332"/>
    <n v="2.9946145390402098E-4"/>
    <n v="3.0016238202917352E-4"/>
  </r>
  <r>
    <x v="6"/>
    <x v="4"/>
    <x v="4"/>
    <s v="HWA0332"/>
    <n v="4.3381064614171801E-4"/>
    <n v="4.3405022520148708E-4"/>
  </r>
  <r>
    <x v="0"/>
    <x v="5"/>
    <x v="5"/>
    <s v="ORO1101"/>
    <n v="1.3311197223569199E-3"/>
    <n v="1.3328570165186337E-3"/>
  </r>
  <r>
    <x v="0"/>
    <x v="5"/>
    <x v="5"/>
    <s v="ORO1102"/>
    <n v="1.2819035009469001E-3"/>
    <n v="1.2835765611763227E-3"/>
  </r>
  <r>
    <x v="0"/>
    <x v="5"/>
    <x v="5"/>
    <s v="WPT0111"/>
    <n v="0"/>
    <n v="0"/>
  </r>
  <r>
    <x v="1"/>
    <x v="5"/>
    <x v="5"/>
    <s v="ORO1101"/>
    <n v="3.99215527103114E-4"/>
    <n v="4.0020017343603547E-4"/>
  </r>
  <r>
    <x v="1"/>
    <x v="5"/>
    <x v="5"/>
    <s v="ORO1102"/>
    <n v="3.5654835048763402E-4"/>
    <n v="3.5742776023495621E-4"/>
  </r>
  <r>
    <x v="1"/>
    <x v="5"/>
    <x v="5"/>
    <s v="WPT0111"/>
    <n v="0"/>
    <n v="0"/>
  </r>
  <r>
    <x v="2"/>
    <x v="5"/>
    <x v="5"/>
    <s v="ORO1101"/>
    <n v="3.9453822900344901E-4"/>
    <n v="3.9453822900344901E-4"/>
  </r>
  <r>
    <x v="2"/>
    <x v="5"/>
    <x v="5"/>
    <s v="ORO1102"/>
    <n v="3.5139508354710999E-4"/>
    <n v="3.5139508354710999E-4"/>
  </r>
  <r>
    <x v="2"/>
    <x v="5"/>
    <x v="5"/>
    <s v="WPT0111"/>
    <n v="0"/>
    <n v="0"/>
  </r>
  <r>
    <x v="3"/>
    <x v="5"/>
    <x v="5"/>
    <s v="ORO1101"/>
    <n v="3.9277196748132301E-4"/>
    <n v="3.9399606889959146E-4"/>
  </r>
  <r>
    <x v="3"/>
    <x v="5"/>
    <x v="5"/>
    <s v="ORO1102"/>
    <n v="3.6533047584167599E-4"/>
    <n v="3.6646905392422654E-4"/>
  </r>
  <r>
    <x v="3"/>
    <x v="5"/>
    <x v="5"/>
    <s v="WPT0111"/>
    <n v="0"/>
    <n v="0"/>
  </r>
  <r>
    <x v="4"/>
    <x v="5"/>
    <x v="5"/>
    <s v="ORO1101"/>
    <n v="9.7416612257703603E-4"/>
    <n v="9.7636964225879643E-4"/>
  </r>
  <r>
    <x v="4"/>
    <x v="5"/>
    <x v="5"/>
    <s v="ORO1102"/>
    <n v="9.6285089090994598E-4"/>
    <n v="9.6502881604976513E-4"/>
  </r>
  <r>
    <x v="4"/>
    <x v="5"/>
    <x v="5"/>
    <s v="WPT0111"/>
    <n v="0"/>
    <n v="0"/>
  </r>
  <r>
    <x v="5"/>
    <x v="5"/>
    <x v="5"/>
    <s v="ORO1101"/>
    <n v="8.17450799858579E-5"/>
    <n v="8.1936414880242313E-5"/>
  </r>
  <r>
    <x v="5"/>
    <x v="5"/>
    <x v="5"/>
    <s v="ORO1102"/>
    <n v="6.7885060634255597E-5"/>
    <n v="6.8043954367174846E-5"/>
  </r>
  <r>
    <x v="5"/>
    <x v="5"/>
    <x v="5"/>
    <s v="WPT0111"/>
    <n v="0"/>
    <n v="0"/>
  </r>
  <r>
    <x v="6"/>
    <x v="5"/>
    <x v="5"/>
    <s v="ORO1101"/>
    <n v="7.1053367340416805E-5"/>
    <n v="7.1092607730417005E-5"/>
  </r>
  <r>
    <x v="6"/>
    <x v="5"/>
    <x v="5"/>
    <s v="ORO1102"/>
    <n v="6.7190389962972896E-5"/>
    <n v="6.7227496960221616E-5"/>
  </r>
  <r>
    <x v="6"/>
    <x v="5"/>
    <x v="5"/>
    <s v="WPT0111"/>
    <n v="0"/>
    <n v="0"/>
  </r>
  <r>
    <x v="0"/>
    <x v="6"/>
    <x v="6"/>
    <s v="WPW0331"/>
    <n v="6.7485259423491798E-4"/>
    <n v="6.757333696094318E-4"/>
  </r>
  <r>
    <x v="1"/>
    <x v="6"/>
    <x v="6"/>
    <s v="WPW0331"/>
    <n v="2.0899268995007098E-3"/>
    <n v="2.0950816059636572E-3"/>
  </r>
  <r>
    <x v="2"/>
    <x v="6"/>
    <x v="6"/>
    <s v="WPW0331"/>
    <n v="2.1451706830567102E-3"/>
    <n v="2.1451706830567102E-3"/>
  </r>
  <r>
    <x v="3"/>
    <x v="6"/>
    <x v="6"/>
    <s v="WPW0331"/>
    <n v="2.3948344658401301E-3"/>
    <n v="2.4022981356253028E-3"/>
  </r>
  <r>
    <x v="4"/>
    <x v="6"/>
    <x v="6"/>
    <s v="WPW0331"/>
    <n v="1.7249255171091699E-3"/>
    <n v="1.7288272205644964E-3"/>
  </r>
  <r>
    <x v="5"/>
    <x v="6"/>
    <x v="6"/>
    <s v="WPW0331"/>
    <n v="4.75721127422076E-4"/>
    <n v="4.7683461402808932E-4"/>
  </r>
  <r>
    <x v="6"/>
    <x v="6"/>
    <x v="6"/>
    <s v="WPW0331"/>
    <n v="1.2599079173887E-4"/>
    <n v="1.2606037222448699E-4"/>
  </r>
  <r>
    <x v="0"/>
    <x v="7"/>
    <x v="7"/>
    <s v="CYD0331"/>
    <n v="2.0809699828587299E-6"/>
    <n v="2.0836859346557031E-6"/>
  </r>
  <r>
    <x v="0"/>
    <x v="7"/>
    <x v="7"/>
    <s v="CYD2201"/>
    <n v="1.4930330884921E-4"/>
    <n v="1.4949817018469454E-4"/>
  </r>
  <r>
    <x v="0"/>
    <x v="7"/>
    <x v="7"/>
    <s v="CYD2201 CYD0"/>
    <n v="2.9224320252589701E-4"/>
    <n v="2.9262462006559794E-4"/>
  </r>
  <r>
    <x v="0"/>
    <x v="7"/>
    <x v="7"/>
    <s v="OKI2201"/>
    <n v="0"/>
    <n v="0"/>
  </r>
  <r>
    <x v="0"/>
    <x v="7"/>
    <x v="7"/>
    <s v="OKI2201 OKI0"/>
    <n v="5.77575660445846E-4"/>
    <n v="5.7832947605385447E-4"/>
  </r>
  <r>
    <x v="0"/>
    <x v="7"/>
    <x v="7"/>
    <s v="OTA0221"/>
    <n v="1.9180729341285001E-5"/>
    <n v="1.9205762828913765E-5"/>
  </r>
  <r>
    <x v="0"/>
    <x v="7"/>
    <x v="7"/>
    <s v="OTA2202"/>
    <n v="0"/>
    <n v="0"/>
  </r>
  <r>
    <x v="0"/>
    <x v="7"/>
    <x v="7"/>
    <s v="OTA2202 OTC0"/>
    <n v="0"/>
    <n v="0"/>
  </r>
  <r>
    <x v="0"/>
    <x v="7"/>
    <x v="7"/>
    <s v="PPI2201"/>
    <n v="5.8817263038221098E-7"/>
    <n v="5.8894027649223443E-7"/>
  </r>
  <r>
    <x v="0"/>
    <x v="7"/>
    <x v="7"/>
    <s v="PPI2201 PPI0"/>
    <n v="0"/>
    <n v="0"/>
  </r>
  <r>
    <x v="0"/>
    <x v="7"/>
    <x v="7"/>
    <s v="ROX1101"/>
    <n v="0"/>
    <n v="0"/>
  </r>
  <r>
    <x v="0"/>
    <x v="7"/>
    <x v="7"/>
    <s v="ROX1101 ROX0"/>
    <n v="0"/>
    <n v="0"/>
  </r>
  <r>
    <x v="0"/>
    <x v="7"/>
    <x v="7"/>
    <s v="ROX2201"/>
    <n v="0"/>
    <n v="0"/>
  </r>
  <r>
    <x v="0"/>
    <x v="7"/>
    <x v="7"/>
    <s v="ROX2201 ROX0"/>
    <n v="5.9895634543055302E-5"/>
    <n v="5.9973806577062535E-5"/>
  </r>
  <r>
    <x v="0"/>
    <x v="7"/>
    <x v="7"/>
    <s v="SFD2201"/>
    <n v="3.26605808699841E-5"/>
    <n v="3.2703207416274865E-5"/>
  </r>
  <r>
    <x v="0"/>
    <x v="7"/>
    <x v="7"/>
    <s v="SFD2201 SFD21"/>
    <n v="1.8626182102604799E-3"/>
    <n v="1.8650491829880552E-3"/>
  </r>
  <r>
    <x v="0"/>
    <x v="7"/>
    <x v="7"/>
    <s v="SFD2201 SFD22"/>
    <n v="3.01087782738218E-3"/>
    <n v="3.0148074367052861E-3"/>
  </r>
  <r>
    <x v="0"/>
    <x v="7"/>
    <x v="7"/>
    <s v="SFD2201 SPL0"/>
    <n v="1.25705945697452E-2"/>
    <n v="1.2587000923124609E-2"/>
  </r>
  <r>
    <x v="0"/>
    <x v="7"/>
    <x v="7"/>
    <s v="THI2201"/>
    <n v="6.3322010833053604E-6"/>
    <n v="6.3404654758975948E-6"/>
  </r>
  <r>
    <x v="0"/>
    <x v="7"/>
    <x v="7"/>
    <s v="THI2201 THI1"/>
    <n v="2.3352735911159399E-5"/>
    <n v="2.3383214440683899E-5"/>
  </r>
  <r>
    <x v="0"/>
    <x v="7"/>
    <x v="7"/>
    <s v="THI2201 THI2"/>
    <n v="6.9976529390650493E-5"/>
    <n v="7.0067858377762267E-5"/>
  </r>
  <r>
    <x v="0"/>
    <x v="7"/>
    <x v="7"/>
    <s v="WHI0111"/>
    <n v="0"/>
    <n v="0"/>
  </r>
  <r>
    <x v="0"/>
    <x v="7"/>
    <x v="7"/>
    <s v="WHI2201"/>
    <n v="8.9301762172109206E-6"/>
    <n v="8.9418313243696996E-6"/>
  </r>
  <r>
    <x v="0"/>
    <x v="7"/>
    <x v="7"/>
    <s v="WHI2201 WHI0"/>
    <n v="1.50779913198497E-3"/>
    <n v="1.5097670170557407E-3"/>
  </r>
  <r>
    <x v="0"/>
    <x v="7"/>
    <x v="7"/>
    <s v="WRK2201"/>
    <n v="0"/>
    <n v="0"/>
  </r>
  <r>
    <x v="0"/>
    <x v="7"/>
    <x v="7"/>
    <s v="WRK2201 WRK0"/>
    <n v="8.7878428687598105E-4"/>
    <n v="8.7993122113392457E-4"/>
  </r>
  <r>
    <x v="1"/>
    <x v="7"/>
    <x v="7"/>
    <s v="CYD0331"/>
    <n v="1.76270736369761E-6"/>
    <n v="1.7670549985560865E-6"/>
  </r>
  <r>
    <x v="1"/>
    <x v="7"/>
    <x v="7"/>
    <s v="CYD2201"/>
    <n v="9.5961348582160707E-5"/>
    <n v="9.6198032737882991E-5"/>
  </r>
  <r>
    <x v="1"/>
    <x v="7"/>
    <x v="7"/>
    <s v="CYD2201 CYD0"/>
    <n v="7.14896806300057E-2"/>
    <n v="7.1666006566987309E-2"/>
  </r>
  <r>
    <x v="1"/>
    <x v="7"/>
    <x v="7"/>
    <s v="OKI2201"/>
    <n v="0"/>
    <n v="0"/>
  </r>
  <r>
    <x v="1"/>
    <x v="7"/>
    <x v="7"/>
    <s v="OKI2201 OKI0"/>
    <n v="2.3000235859560599E-4"/>
    <n v="2.3056964860207902E-4"/>
  </r>
  <r>
    <x v="1"/>
    <x v="7"/>
    <x v="7"/>
    <s v="OTA0221"/>
    <n v="3.5229147846190901E-5"/>
    <n v="3.531603888344693E-5"/>
  </r>
  <r>
    <x v="1"/>
    <x v="7"/>
    <x v="7"/>
    <s v="OTA2202"/>
    <n v="0"/>
    <n v="0"/>
  </r>
  <r>
    <x v="1"/>
    <x v="7"/>
    <x v="7"/>
    <s v="OTA2202 OTC0"/>
    <n v="0"/>
    <n v="0"/>
  </r>
  <r>
    <x v="1"/>
    <x v="7"/>
    <x v="7"/>
    <s v="PPI2201"/>
    <n v="1.4554841253782E-6"/>
    <n v="1.4590740085600456E-6"/>
  </r>
  <r>
    <x v="1"/>
    <x v="7"/>
    <x v="7"/>
    <s v="PPI2201 PPI0"/>
    <n v="0"/>
    <n v="0"/>
  </r>
  <r>
    <x v="1"/>
    <x v="7"/>
    <x v="7"/>
    <s v="ROX1101"/>
    <n v="0"/>
    <n v="0"/>
  </r>
  <r>
    <x v="1"/>
    <x v="7"/>
    <x v="7"/>
    <s v="ROX1101 ROX0"/>
    <n v="1.1995822797272499E-2"/>
    <n v="1.2025409930351769E-2"/>
  </r>
  <r>
    <x v="1"/>
    <x v="7"/>
    <x v="7"/>
    <s v="ROX2201"/>
    <n v="0"/>
    <n v="0"/>
  </r>
  <r>
    <x v="1"/>
    <x v="7"/>
    <x v="7"/>
    <s v="ROX2201 ROX0"/>
    <n v="3.6878914588592097E-2"/>
    <n v="3.6969874697972818E-2"/>
  </r>
  <r>
    <x v="1"/>
    <x v="7"/>
    <x v="7"/>
    <s v="SFD2201"/>
    <n v="6.0638946035602603E-5"/>
    <n v="6.0788509145733733E-5"/>
  </r>
  <r>
    <x v="1"/>
    <x v="7"/>
    <x v="7"/>
    <s v="SFD2201 SFD21"/>
    <n v="2.9200053383942898E-4"/>
    <n v="2.9272073943098617E-4"/>
  </r>
  <r>
    <x v="1"/>
    <x v="7"/>
    <x v="7"/>
    <s v="SFD2201 SFD22"/>
    <n v="1.24232460730902E-4"/>
    <n v="1.2453887425588721E-4"/>
  </r>
  <r>
    <x v="1"/>
    <x v="7"/>
    <x v="7"/>
    <s v="SFD2201 SPL0"/>
    <n v="4.5633433667567396E-3"/>
    <n v="4.5745986386760053E-3"/>
  </r>
  <r>
    <x v="1"/>
    <x v="7"/>
    <x v="7"/>
    <s v="THI2201"/>
    <n v="7.60365982108401E-6"/>
    <n v="7.6224138906312075E-6"/>
  </r>
  <r>
    <x v="1"/>
    <x v="7"/>
    <x v="7"/>
    <s v="THI2201 THI1"/>
    <n v="0"/>
    <n v="0"/>
  </r>
  <r>
    <x v="1"/>
    <x v="7"/>
    <x v="7"/>
    <s v="THI2201 THI2"/>
    <n v="0"/>
    <n v="0"/>
  </r>
  <r>
    <x v="1"/>
    <x v="7"/>
    <x v="7"/>
    <s v="WHI0111"/>
    <n v="0"/>
    <n v="0"/>
  </r>
  <r>
    <x v="1"/>
    <x v="7"/>
    <x v="7"/>
    <s v="WHI2201"/>
    <n v="1.13997672056994E-5"/>
    <n v="1.1427884195678979E-5"/>
  </r>
  <r>
    <x v="1"/>
    <x v="7"/>
    <x v="7"/>
    <s v="WHI2201 WHI0"/>
    <n v="0"/>
    <n v="0"/>
  </r>
  <r>
    <x v="1"/>
    <x v="7"/>
    <x v="7"/>
    <s v="WRK2201"/>
    <n v="0"/>
    <n v="0"/>
  </r>
  <r>
    <x v="1"/>
    <x v="7"/>
    <x v="7"/>
    <s v="WRK2201 WRK0"/>
    <n v="0"/>
    <n v="0"/>
  </r>
  <r>
    <x v="2"/>
    <x v="7"/>
    <x v="7"/>
    <s v="CYD0331"/>
    <n v="1.7179692826806499E-6"/>
    <n v="1.7179692826806499E-6"/>
  </r>
  <r>
    <x v="2"/>
    <x v="7"/>
    <x v="7"/>
    <s v="CYD2201"/>
    <n v="9.5776380710297298E-5"/>
    <n v="9.5776380710297298E-5"/>
  </r>
  <r>
    <x v="2"/>
    <x v="7"/>
    <x v="7"/>
    <s v="CYD2201 CYD0"/>
    <n v="7.2742716940216001E-2"/>
    <n v="7.2742716940216001E-2"/>
  </r>
  <r>
    <x v="2"/>
    <x v="7"/>
    <x v="7"/>
    <s v="OKI2201"/>
    <n v="0"/>
    <n v="0"/>
  </r>
  <r>
    <x v="2"/>
    <x v="7"/>
    <x v="7"/>
    <s v="OKI2201 OKI0"/>
    <n v="4.3752777547899999E-5"/>
    <n v="4.3752777547899999E-5"/>
  </r>
  <r>
    <x v="2"/>
    <x v="7"/>
    <x v="7"/>
    <s v="OTA0221"/>
    <n v="3.5897559675359902E-5"/>
    <n v="3.5897559675359902E-5"/>
  </r>
  <r>
    <x v="2"/>
    <x v="7"/>
    <x v="7"/>
    <s v="OTA2202"/>
    <n v="0"/>
    <n v="0"/>
  </r>
  <r>
    <x v="2"/>
    <x v="7"/>
    <x v="7"/>
    <s v="OTA2202 OTC0"/>
    <n v="0"/>
    <n v="0"/>
  </r>
  <r>
    <x v="2"/>
    <x v="7"/>
    <x v="7"/>
    <s v="PPI2201"/>
    <n v="1.5258402549191499E-6"/>
    <n v="1.5258402549191499E-6"/>
  </r>
  <r>
    <x v="2"/>
    <x v="7"/>
    <x v="7"/>
    <s v="PPI2201 PPI0"/>
    <n v="0"/>
    <n v="0"/>
  </r>
  <r>
    <x v="2"/>
    <x v="7"/>
    <x v="7"/>
    <s v="ROX1101"/>
    <n v="0"/>
    <n v="0"/>
  </r>
  <r>
    <x v="2"/>
    <x v="7"/>
    <x v="7"/>
    <s v="ROX1101 ROX0"/>
    <n v="1.21529855905617E-2"/>
    <n v="1.21529855905617E-2"/>
  </r>
  <r>
    <x v="2"/>
    <x v="7"/>
    <x v="7"/>
    <s v="ROX2201"/>
    <n v="0"/>
    <n v="0"/>
  </r>
  <r>
    <x v="2"/>
    <x v="7"/>
    <x v="7"/>
    <s v="ROX2201 ROX0"/>
    <n v="3.7239295467574297E-2"/>
    <n v="3.7239295467574297E-2"/>
  </r>
  <r>
    <x v="2"/>
    <x v="7"/>
    <x v="7"/>
    <s v="SFD2201"/>
    <n v="6.1168325330189296E-5"/>
    <n v="6.1168325330189296E-5"/>
  </r>
  <r>
    <x v="2"/>
    <x v="7"/>
    <x v="7"/>
    <s v="SFD2201 SFD21"/>
    <n v="6.2281382152518301E-4"/>
    <n v="6.2281382152518301E-4"/>
  </r>
  <r>
    <x v="2"/>
    <x v="7"/>
    <x v="7"/>
    <s v="SFD2201 SFD22"/>
    <n v="5.2715120154759904E-4"/>
    <n v="5.2715120154759904E-4"/>
  </r>
  <r>
    <x v="2"/>
    <x v="7"/>
    <x v="7"/>
    <s v="SFD2201 SPL0"/>
    <n v="3.8105034052938898E-3"/>
    <n v="3.8105034052938898E-3"/>
  </r>
  <r>
    <x v="2"/>
    <x v="7"/>
    <x v="7"/>
    <s v="THI2201"/>
    <n v="8.5871865679939006E-6"/>
    <n v="8.5871865679939006E-6"/>
  </r>
  <r>
    <x v="2"/>
    <x v="7"/>
    <x v="7"/>
    <s v="THI2201 THI1"/>
    <n v="0"/>
    <n v="0"/>
  </r>
  <r>
    <x v="2"/>
    <x v="7"/>
    <x v="7"/>
    <s v="THI2201 THI2"/>
    <n v="0"/>
    <n v="0"/>
  </r>
  <r>
    <x v="2"/>
    <x v="7"/>
    <x v="7"/>
    <s v="WHI0111"/>
    <n v="0"/>
    <n v="0"/>
  </r>
  <r>
    <x v="2"/>
    <x v="7"/>
    <x v="7"/>
    <s v="WHI2201"/>
    <n v="1.14660415700377E-5"/>
    <n v="1.14660415700377E-5"/>
  </r>
  <r>
    <x v="2"/>
    <x v="7"/>
    <x v="7"/>
    <s v="WHI2201 WHI0"/>
    <n v="4.0144594766310903E-5"/>
    <n v="4.0144594766310903E-5"/>
  </r>
  <r>
    <x v="2"/>
    <x v="7"/>
    <x v="7"/>
    <s v="WRK2201"/>
    <n v="0"/>
    <n v="0"/>
  </r>
  <r>
    <x v="2"/>
    <x v="7"/>
    <x v="7"/>
    <s v="WRK2201 WRK0"/>
    <n v="0"/>
    <n v="0"/>
  </r>
  <r>
    <x v="3"/>
    <x v="7"/>
    <x v="7"/>
    <s v="CYD0331"/>
    <n v="2.0047429436757401E-6"/>
    <n v="2.0109908658387033E-6"/>
  </r>
  <r>
    <x v="3"/>
    <x v="7"/>
    <x v="7"/>
    <s v="CYD2201"/>
    <n v="9.3882636209572799E-7"/>
    <n v="9.4175228038037204E-7"/>
  </r>
  <r>
    <x v="3"/>
    <x v="7"/>
    <x v="7"/>
    <s v="CYD2201 CYD0"/>
    <n v="0"/>
    <n v="0"/>
  </r>
  <r>
    <x v="3"/>
    <x v="7"/>
    <x v="7"/>
    <s v="OKI2201"/>
    <n v="0"/>
    <n v="0"/>
  </r>
  <r>
    <x v="3"/>
    <x v="7"/>
    <x v="7"/>
    <s v="OKI2201 OKI0"/>
    <n v="0"/>
    <n v="0"/>
  </r>
  <r>
    <x v="3"/>
    <x v="7"/>
    <x v="7"/>
    <s v="OTA0221"/>
    <n v="6.6626314846964806E-5"/>
    <n v="6.6833960435882885E-5"/>
  </r>
  <r>
    <x v="3"/>
    <x v="7"/>
    <x v="7"/>
    <s v="OTA2202"/>
    <n v="0"/>
    <n v="0"/>
  </r>
  <r>
    <x v="3"/>
    <x v="7"/>
    <x v="7"/>
    <s v="OTA2202 OTC0"/>
    <n v="0"/>
    <n v="0"/>
  </r>
  <r>
    <x v="3"/>
    <x v="7"/>
    <x v="7"/>
    <s v="PPI2201"/>
    <n v="2.5452535723643399E-6"/>
    <n v="2.5531860338578712E-6"/>
  </r>
  <r>
    <x v="3"/>
    <x v="7"/>
    <x v="7"/>
    <s v="PPI2201 PPI0"/>
    <n v="0"/>
    <n v="0"/>
  </r>
  <r>
    <x v="3"/>
    <x v="7"/>
    <x v="7"/>
    <s v="ROX1101"/>
    <n v="0"/>
    <n v="0"/>
  </r>
  <r>
    <x v="3"/>
    <x v="7"/>
    <x v="7"/>
    <s v="ROX1101 ROX0"/>
    <n v="0.24051617507363099"/>
    <n v="0.24126576062300739"/>
  </r>
  <r>
    <x v="3"/>
    <x v="7"/>
    <x v="7"/>
    <s v="ROX2201"/>
    <n v="0"/>
    <n v="0"/>
  </r>
  <r>
    <x v="3"/>
    <x v="7"/>
    <x v="7"/>
    <s v="ROX2201 ROX0"/>
    <n v="0"/>
    <n v="0"/>
  </r>
  <r>
    <x v="3"/>
    <x v="7"/>
    <x v="7"/>
    <s v="SFD2201"/>
    <n v="5.5442555476188201E-5"/>
    <n v="5.5615346093670489E-5"/>
  </r>
  <r>
    <x v="3"/>
    <x v="7"/>
    <x v="7"/>
    <s v="SFD2201 SFD21"/>
    <n v="0"/>
    <n v="0"/>
  </r>
  <r>
    <x v="3"/>
    <x v="7"/>
    <x v="7"/>
    <s v="SFD2201 SFD22"/>
    <n v="0"/>
    <n v="0"/>
  </r>
  <r>
    <x v="3"/>
    <x v="7"/>
    <x v="7"/>
    <s v="SFD2201 SPL0"/>
    <n v="0"/>
    <n v="0"/>
  </r>
  <r>
    <x v="3"/>
    <x v="7"/>
    <x v="7"/>
    <s v="THI2201"/>
    <n v="4.2289599390668099E-6"/>
    <n v="4.2421397896870257E-6"/>
  </r>
  <r>
    <x v="3"/>
    <x v="7"/>
    <x v="7"/>
    <s v="THI2201 THI1"/>
    <n v="0"/>
    <n v="0"/>
  </r>
  <r>
    <x v="3"/>
    <x v="7"/>
    <x v="7"/>
    <s v="THI2201 THI2"/>
    <n v="0"/>
    <n v="0"/>
  </r>
  <r>
    <x v="3"/>
    <x v="7"/>
    <x v="7"/>
    <s v="WHI0111"/>
    <n v="0"/>
    <n v="0"/>
  </r>
  <r>
    <x v="3"/>
    <x v="7"/>
    <x v="7"/>
    <s v="WHI2201"/>
    <n v="2.2078043745483199E-5"/>
    <n v="2.2146851519201736E-5"/>
  </r>
  <r>
    <x v="3"/>
    <x v="7"/>
    <x v="7"/>
    <s v="WHI2201 WHI0"/>
    <n v="5.72399039922208E-5"/>
    <n v="5.7418296172568449E-5"/>
  </r>
  <r>
    <x v="3"/>
    <x v="7"/>
    <x v="7"/>
    <s v="WRK2201"/>
    <n v="0"/>
    <n v="0"/>
  </r>
  <r>
    <x v="3"/>
    <x v="7"/>
    <x v="7"/>
    <s v="WRK2201 WRK0"/>
    <n v="0"/>
    <n v="0"/>
  </r>
  <r>
    <x v="4"/>
    <x v="7"/>
    <x v="7"/>
    <s v="CYD0331"/>
    <n v="1.09307033607424E-5"/>
    <n v="1.0955428117057229E-5"/>
  </r>
  <r>
    <x v="4"/>
    <x v="7"/>
    <x v="7"/>
    <s v="CYD2201"/>
    <n v="1.9248788146297001E-5"/>
    <n v="1.9292328033947988E-5"/>
  </r>
  <r>
    <x v="4"/>
    <x v="7"/>
    <x v="7"/>
    <s v="CYD2201 CYD0"/>
    <n v="7.7954047001963303E-4"/>
    <n v="7.8130375528341633E-4"/>
  </r>
  <r>
    <x v="4"/>
    <x v="7"/>
    <x v="7"/>
    <s v="OKI2201"/>
    <n v="0"/>
    <n v="0"/>
  </r>
  <r>
    <x v="4"/>
    <x v="7"/>
    <x v="7"/>
    <s v="OKI2201 OKI0"/>
    <n v="0"/>
    <n v="0"/>
  </r>
  <r>
    <x v="4"/>
    <x v="7"/>
    <x v="7"/>
    <s v="OTA0221"/>
    <n v="4.9649539749385999E-5"/>
    <n v="4.9761844761326578E-5"/>
  </r>
  <r>
    <x v="4"/>
    <x v="7"/>
    <x v="7"/>
    <s v="OTA2202"/>
    <n v="0"/>
    <n v="0"/>
  </r>
  <r>
    <x v="4"/>
    <x v="7"/>
    <x v="7"/>
    <s v="OTA2202 OTC0"/>
    <n v="0"/>
    <n v="0"/>
  </r>
  <r>
    <x v="4"/>
    <x v="7"/>
    <x v="7"/>
    <s v="PPI2201"/>
    <n v="8.3025253966804198E-7"/>
    <n v="8.3213053333831094E-7"/>
  </r>
  <r>
    <x v="4"/>
    <x v="7"/>
    <x v="7"/>
    <s v="PPI2201 PPI0"/>
    <n v="0"/>
    <n v="0"/>
  </r>
  <r>
    <x v="4"/>
    <x v="7"/>
    <x v="7"/>
    <s v="ROX1101"/>
    <n v="0"/>
    <n v="0"/>
  </r>
  <r>
    <x v="4"/>
    <x v="7"/>
    <x v="7"/>
    <s v="ROX1101 ROX0"/>
    <n v="0"/>
    <n v="0"/>
  </r>
  <r>
    <x v="4"/>
    <x v="7"/>
    <x v="7"/>
    <s v="ROX2201"/>
    <n v="0"/>
    <n v="0"/>
  </r>
  <r>
    <x v="4"/>
    <x v="7"/>
    <x v="7"/>
    <s v="ROX2201 ROX0"/>
    <n v="0"/>
    <n v="0"/>
  </r>
  <r>
    <x v="4"/>
    <x v="7"/>
    <x v="7"/>
    <s v="SFD2201"/>
    <n v="3.3305378327994902E-5"/>
    <n v="3.3380713586482515E-5"/>
  </r>
  <r>
    <x v="4"/>
    <x v="7"/>
    <x v="7"/>
    <s v="SFD2201 SFD21"/>
    <n v="0"/>
    <n v="0"/>
  </r>
  <r>
    <x v="4"/>
    <x v="7"/>
    <x v="7"/>
    <s v="SFD2201 SFD22"/>
    <n v="0"/>
    <n v="0"/>
  </r>
  <r>
    <x v="4"/>
    <x v="7"/>
    <x v="7"/>
    <s v="SFD2201 SPL0"/>
    <n v="0"/>
    <n v="0"/>
  </r>
  <r>
    <x v="4"/>
    <x v="7"/>
    <x v="7"/>
    <s v="THI2201"/>
    <n v="7.3929911130552804E-6"/>
    <n v="7.4097137243708969E-6"/>
  </r>
  <r>
    <x v="4"/>
    <x v="7"/>
    <x v="7"/>
    <s v="THI2201 THI1"/>
    <n v="0"/>
    <n v="0"/>
  </r>
  <r>
    <x v="4"/>
    <x v="7"/>
    <x v="7"/>
    <s v="THI2201 THI2"/>
    <n v="0"/>
    <n v="0"/>
  </r>
  <r>
    <x v="4"/>
    <x v="7"/>
    <x v="7"/>
    <s v="WHI0111"/>
    <n v="0"/>
    <n v="0"/>
  </r>
  <r>
    <x v="4"/>
    <x v="7"/>
    <x v="7"/>
    <s v="WHI2201"/>
    <n v="2.1101976853595901E-5"/>
    <n v="2.114970857023366E-5"/>
  </r>
  <r>
    <x v="4"/>
    <x v="7"/>
    <x v="7"/>
    <s v="WHI2201 WHI0"/>
    <n v="0"/>
    <n v="0"/>
  </r>
  <r>
    <x v="4"/>
    <x v="7"/>
    <x v="7"/>
    <s v="WRK2201"/>
    <n v="0"/>
    <n v="0"/>
  </r>
  <r>
    <x v="4"/>
    <x v="7"/>
    <x v="7"/>
    <s v="WRK2201 WRK0"/>
    <n v="0"/>
    <n v="0"/>
  </r>
  <r>
    <x v="5"/>
    <x v="7"/>
    <x v="7"/>
    <s v="CYD0331"/>
    <n v="1.0678210793028599E-6"/>
    <n v="1.0703204521515404E-6"/>
  </r>
  <r>
    <x v="5"/>
    <x v="7"/>
    <x v="7"/>
    <s v="CYD2201"/>
    <n v="4.4188526253502902E-6"/>
    <n v="4.4291955193876804E-6"/>
  </r>
  <r>
    <x v="5"/>
    <x v="7"/>
    <x v="7"/>
    <s v="CYD2201 CYD0"/>
    <n v="1.4798638625276399E-2"/>
    <n v="1.4833276746113644E-2"/>
  </r>
  <r>
    <x v="5"/>
    <x v="7"/>
    <x v="7"/>
    <s v="OKI2201"/>
    <n v="0"/>
    <n v="0"/>
  </r>
  <r>
    <x v="5"/>
    <x v="7"/>
    <x v="7"/>
    <s v="OKI2201 OKI0"/>
    <n v="2.27710700294335E-3"/>
    <n v="2.2824368653397847E-3"/>
  </r>
  <r>
    <x v="5"/>
    <x v="7"/>
    <x v="7"/>
    <s v="OTA0221"/>
    <n v="1.66124287689259E-4"/>
    <n v="1.6651312299341688E-4"/>
  </r>
  <r>
    <x v="5"/>
    <x v="7"/>
    <x v="7"/>
    <s v="OTA2202"/>
    <n v="0"/>
    <n v="0"/>
  </r>
  <r>
    <x v="5"/>
    <x v="7"/>
    <x v="7"/>
    <s v="OTA2202 OTC0"/>
    <n v="0"/>
    <n v="0"/>
  </r>
  <r>
    <x v="5"/>
    <x v="7"/>
    <x v="7"/>
    <s v="PPI2201"/>
    <n v="8.8308723042323898E-7"/>
    <n v="8.8515420989153831E-7"/>
  </r>
  <r>
    <x v="5"/>
    <x v="7"/>
    <x v="7"/>
    <s v="PPI2201 PPI0"/>
    <n v="3.40147924451331E-3"/>
    <n v="3.4094408450415906E-3"/>
  </r>
  <r>
    <x v="5"/>
    <x v="7"/>
    <x v="7"/>
    <s v="ROX1101"/>
    <n v="0"/>
    <n v="0"/>
  </r>
  <r>
    <x v="5"/>
    <x v="7"/>
    <x v="7"/>
    <s v="ROX1101 ROX0"/>
    <n v="2.08261978658596E-3"/>
    <n v="2.0874944265884929E-3"/>
  </r>
  <r>
    <x v="5"/>
    <x v="7"/>
    <x v="7"/>
    <s v="ROX2201"/>
    <n v="0"/>
    <n v="0"/>
  </r>
  <r>
    <x v="5"/>
    <x v="7"/>
    <x v="7"/>
    <s v="ROX2201 ROX0"/>
    <n v="6.5007243464991604E-3"/>
    <n v="6.5159401295955231E-3"/>
  </r>
  <r>
    <x v="5"/>
    <x v="7"/>
    <x v="7"/>
    <s v="SFD2201"/>
    <n v="3.4268252937379203E-5"/>
    <n v="3.4348462199608153E-5"/>
  </r>
  <r>
    <x v="5"/>
    <x v="7"/>
    <x v="7"/>
    <s v="SFD2201 SFD21"/>
    <n v="1.7759787782589301E-3"/>
    <n v="1.7801356854639377E-3"/>
  </r>
  <r>
    <x v="5"/>
    <x v="7"/>
    <x v="7"/>
    <s v="SFD2201 SFD22"/>
    <n v="1.40914715759418E-3"/>
    <n v="1.4124454481165825E-3"/>
  </r>
  <r>
    <x v="5"/>
    <x v="7"/>
    <x v="7"/>
    <s v="SFD2201 SPL0"/>
    <n v="7.6098038486074396E-3"/>
    <n v="7.6276155752081276E-3"/>
  </r>
  <r>
    <x v="5"/>
    <x v="7"/>
    <x v="7"/>
    <s v="THI2201"/>
    <n v="4.52462109447665E-7"/>
    <n v="4.5352115532466578E-7"/>
  </r>
  <r>
    <x v="5"/>
    <x v="7"/>
    <x v="7"/>
    <s v="THI2201 THI1"/>
    <n v="5.41787347949578E-3"/>
    <n v="5.4305547105884255E-3"/>
  </r>
  <r>
    <x v="5"/>
    <x v="7"/>
    <x v="7"/>
    <s v="THI2201 THI2"/>
    <n v="5.36187602836374E-3"/>
    <n v="5.3744261902054901E-3"/>
  </r>
  <r>
    <x v="5"/>
    <x v="7"/>
    <x v="7"/>
    <s v="WHI0111"/>
    <n v="0"/>
    <n v="0"/>
  </r>
  <r>
    <x v="5"/>
    <x v="7"/>
    <x v="7"/>
    <s v="WHI2201"/>
    <n v="2.80099758628852E-6"/>
    <n v="2.8075536821102654E-6"/>
  </r>
  <r>
    <x v="5"/>
    <x v="7"/>
    <x v="7"/>
    <s v="WHI2201 WHI0"/>
    <n v="3.0321457189868298E-4"/>
    <n v="3.0392428468017501E-4"/>
  </r>
  <r>
    <x v="5"/>
    <x v="7"/>
    <x v="7"/>
    <s v="WRK2201"/>
    <n v="0"/>
    <n v="0"/>
  </r>
  <r>
    <x v="5"/>
    <x v="7"/>
    <x v="7"/>
    <s v="WRK2201 WRK0"/>
    <n v="8.51733841895491E-3"/>
    <n v="8.5372743471735756E-3"/>
  </r>
  <r>
    <x v="6"/>
    <x v="7"/>
    <x v="7"/>
    <s v="CYD0331"/>
    <n v="3.8737732969835602E-7"/>
    <n v="3.8759126519590641E-7"/>
  </r>
  <r>
    <x v="6"/>
    <x v="7"/>
    <x v="7"/>
    <s v="CYD2201"/>
    <n v="3.44886960786385E-6"/>
    <n v="3.4507743027930018E-6"/>
  </r>
  <r>
    <x v="6"/>
    <x v="7"/>
    <x v="7"/>
    <s v="CYD2201 CYD0"/>
    <n v="0"/>
    <n v="0"/>
  </r>
  <r>
    <x v="6"/>
    <x v="7"/>
    <x v="7"/>
    <s v="OKI2201"/>
    <n v="0"/>
    <n v="0"/>
  </r>
  <r>
    <x v="6"/>
    <x v="7"/>
    <x v="7"/>
    <s v="OKI2201 OKI0"/>
    <n v="2.1497003666811201E-2"/>
    <n v="2.1508875740427081E-2"/>
  </r>
  <r>
    <x v="6"/>
    <x v="7"/>
    <x v="7"/>
    <s v="OTA0221"/>
    <n v="8.5884577819523694E-5"/>
    <n v="8.5932008989287887E-5"/>
  </r>
  <r>
    <x v="6"/>
    <x v="7"/>
    <x v="7"/>
    <s v="OTA2202"/>
    <n v="0"/>
    <n v="0"/>
  </r>
  <r>
    <x v="6"/>
    <x v="7"/>
    <x v="7"/>
    <s v="OTA2202 OTC0"/>
    <n v="0"/>
    <n v="0"/>
  </r>
  <r>
    <x v="6"/>
    <x v="7"/>
    <x v="7"/>
    <s v="PPI2201"/>
    <n v="0"/>
    <n v="0"/>
  </r>
  <r>
    <x v="6"/>
    <x v="7"/>
    <x v="7"/>
    <s v="PPI2201 PPI0"/>
    <n v="2.67186879458267E-2"/>
    <n v="2.6733443780413185E-2"/>
  </r>
  <r>
    <x v="6"/>
    <x v="7"/>
    <x v="7"/>
    <s v="ROX1101"/>
    <n v="0"/>
    <n v="0"/>
  </r>
  <r>
    <x v="6"/>
    <x v="7"/>
    <x v="7"/>
    <s v="ROX1101 ROX0"/>
    <n v="0"/>
    <n v="0"/>
  </r>
  <r>
    <x v="6"/>
    <x v="7"/>
    <x v="7"/>
    <s v="ROX2201"/>
    <n v="0"/>
    <n v="0"/>
  </r>
  <r>
    <x v="6"/>
    <x v="7"/>
    <x v="7"/>
    <s v="ROX2201 ROX0"/>
    <n v="0"/>
    <n v="0"/>
  </r>
  <r>
    <x v="6"/>
    <x v="7"/>
    <x v="7"/>
    <s v="SFD2201"/>
    <n v="2.7691053072378001E-5"/>
    <n v="2.770634591158815E-5"/>
  </r>
  <r>
    <x v="6"/>
    <x v="7"/>
    <x v="7"/>
    <s v="SFD2201 SFD21"/>
    <n v="0"/>
    <n v="0"/>
  </r>
  <r>
    <x v="6"/>
    <x v="7"/>
    <x v="7"/>
    <s v="SFD2201 SFD22"/>
    <n v="0"/>
    <n v="0"/>
  </r>
  <r>
    <x v="6"/>
    <x v="7"/>
    <x v="7"/>
    <s v="SFD2201 SPL0"/>
    <n v="0"/>
    <n v="0"/>
  </r>
  <r>
    <x v="6"/>
    <x v="7"/>
    <x v="7"/>
    <s v="THI2201"/>
    <n v="3.8917578418078496E-6"/>
    <n v="3.8939071290438399E-6"/>
  </r>
  <r>
    <x v="6"/>
    <x v="7"/>
    <x v="7"/>
    <s v="THI2201 THI1"/>
    <n v="4.49092448497092E-2"/>
    <n v="4.4934046718339497E-2"/>
  </r>
  <r>
    <x v="6"/>
    <x v="7"/>
    <x v="7"/>
    <s v="THI2201 THI2"/>
    <n v="4.4935396514611703E-2"/>
    <n v="4.496021282592879E-2"/>
  </r>
  <r>
    <x v="6"/>
    <x v="7"/>
    <x v="7"/>
    <s v="WHI0111"/>
    <n v="0"/>
    <n v="0"/>
  </r>
  <r>
    <x v="6"/>
    <x v="7"/>
    <x v="7"/>
    <s v="WHI2201"/>
    <n v="0"/>
    <n v="0"/>
  </r>
  <r>
    <x v="6"/>
    <x v="7"/>
    <x v="7"/>
    <s v="WHI2201 WHI0"/>
    <n v="4.9685302918812599E-4"/>
    <n v="4.9712742444014437E-4"/>
  </r>
  <r>
    <x v="6"/>
    <x v="7"/>
    <x v="7"/>
    <s v="WRK2201"/>
    <n v="0"/>
    <n v="0"/>
  </r>
  <r>
    <x v="6"/>
    <x v="7"/>
    <x v="7"/>
    <s v="WRK2201 WRK0"/>
    <n v="7.5246065619705899E-2"/>
    <n v="7.5287621496245183E-2"/>
  </r>
  <r>
    <x v="0"/>
    <x v="8"/>
    <x v="8"/>
    <s v="BOB0331"/>
    <n v="3.6541943772216599E-4"/>
    <n v="3.6589636030476237E-4"/>
  </r>
  <r>
    <x v="0"/>
    <x v="8"/>
    <x v="8"/>
    <s v="BOB1101"/>
    <n v="2.1392963626795198E-3"/>
    <n v="2.142088438417439E-3"/>
  </r>
  <r>
    <x v="0"/>
    <x v="8"/>
    <x v="8"/>
    <s v="GLN0332"/>
    <n v="6.6461937583960204E-4"/>
    <n v="6.6548679545784908E-4"/>
  </r>
  <r>
    <x v="1"/>
    <x v="8"/>
    <x v="8"/>
    <s v="BOB0331"/>
    <n v="1.5395617110278801E-3"/>
    <n v="1.5433589676227578E-3"/>
  </r>
  <r>
    <x v="1"/>
    <x v="8"/>
    <x v="8"/>
    <s v="BOB1101"/>
    <n v="7.9320059500446096E-3"/>
    <n v="7.9515698698853464E-3"/>
  </r>
  <r>
    <x v="1"/>
    <x v="8"/>
    <x v="8"/>
    <s v="GLN0332"/>
    <n v="1.13642349345922E-3"/>
    <n v="1.1392264285895247E-3"/>
  </r>
  <r>
    <x v="2"/>
    <x v="8"/>
    <x v="8"/>
    <s v="BOB0331"/>
    <n v="1.4089904859967001E-3"/>
    <n v="1.4089904859967001E-3"/>
  </r>
  <r>
    <x v="2"/>
    <x v="8"/>
    <x v="8"/>
    <s v="BOB1101"/>
    <n v="7.1299075808575803E-3"/>
    <n v="7.1299075808575803E-3"/>
  </r>
  <r>
    <x v="2"/>
    <x v="8"/>
    <x v="8"/>
    <s v="GLN0332"/>
    <n v="1.1626713719698201E-3"/>
    <n v="1.1626713719698201E-3"/>
  </r>
  <r>
    <x v="3"/>
    <x v="8"/>
    <x v="8"/>
    <s v="BOB0331"/>
    <n v="1.28207561320995E-3"/>
    <n v="1.2860712918896723E-3"/>
  </r>
  <r>
    <x v="3"/>
    <x v="8"/>
    <x v="8"/>
    <s v="BOB1101"/>
    <n v="7.45593037365129E-3"/>
    <n v="7.4791673042383273E-3"/>
  </r>
  <r>
    <x v="3"/>
    <x v="8"/>
    <x v="8"/>
    <s v="GLN0332"/>
    <n v="2.1000902587853302E-3"/>
    <n v="2.1066353375514039E-3"/>
  </r>
  <r>
    <x v="4"/>
    <x v="8"/>
    <x v="8"/>
    <s v="BOB0331"/>
    <n v="9.9692748271740608E-4"/>
    <n v="9.9918248756570086E-4"/>
  </r>
  <r>
    <x v="4"/>
    <x v="8"/>
    <x v="8"/>
    <s v="BOB1101"/>
    <n v="5.6887943435912896E-3"/>
    <n v="5.7016621389406391E-3"/>
  </r>
  <r>
    <x v="4"/>
    <x v="8"/>
    <x v="8"/>
    <s v="GLN0332"/>
    <n v="1.79280295831442E-3"/>
    <n v="1.7968581974698462E-3"/>
  </r>
  <r>
    <x v="5"/>
    <x v="8"/>
    <x v="8"/>
    <s v="BOB0331"/>
    <n v="3.2600290414225102E-3"/>
    <n v="3.2676595595214418E-3"/>
  </r>
  <r>
    <x v="5"/>
    <x v="8"/>
    <x v="8"/>
    <s v="BOB1101"/>
    <n v="1.7713201951341601E-2"/>
    <n v="1.7754661983250018E-2"/>
  </r>
  <r>
    <x v="5"/>
    <x v="8"/>
    <x v="8"/>
    <s v="GLN0332"/>
    <n v="5.3042338837899902E-3"/>
    <n v="5.316649126763889E-3"/>
  </r>
  <r>
    <x v="6"/>
    <x v="8"/>
    <x v="8"/>
    <s v="BOB0331"/>
    <n v="1.66923946903995E-3"/>
    <n v="1.6701613339735997E-3"/>
  </r>
  <r>
    <x v="6"/>
    <x v="8"/>
    <x v="8"/>
    <s v="BOB1101"/>
    <n v="9.6225246313820303E-3"/>
    <n v="9.6278388287727463E-3"/>
  </r>
  <r>
    <x v="6"/>
    <x v="8"/>
    <x v="8"/>
    <s v="GLN0332"/>
    <n v="2.8778530872236199E-3"/>
    <n v="2.8794424288935919E-3"/>
  </r>
  <r>
    <x v="0"/>
    <x v="9"/>
    <x v="9"/>
    <s v="BDE0111"/>
    <n v="2.7616868210116499E-3"/>
    <n v="2.7652912018273214E-3"/>
  </r>
  <r>
    <x v="1"/>
    <x v="9"/>
    <x v="9"/>
    <s v="BDE0111"/>
    <n v="8.9282868467389605E-4"/>
    <n v="8.9503080465823273E-4"/>
  </r>
  <r>
    <x v="2"/>
    <x v="9"/>
    <x v="9"/>
    <s v="BDE0111"/>
    <n v="8.7944342940506797E-4"/>
    <n v="8.7944342940506797E-4"/>
  </r>
  <r>
    <x v="3"/>
    <x v="9"/>
    <x v="9"/>
    <s v="BDE0111"/>
    <n v="1.38886202117291E-2"/>
    <n v="1.3931905071919074E-2"/>
  </r>
  <r>
    <x v="4"/>
    <x v="9"/>
    <x v="9"/>
    <s v="BDE0111"/>
    <n v="2.8189147969117901E-3"/>
    <n v="2.8252910546077248E-3"/>
  </r>
  <r>
    <x v="5"/>
    <x v="9"/>
    <x v="9"/>
    <s v="BDE0111"/>
    <n v="1.74265791134395E-4"/>
    <n v="1.746736826765806E-4"/>
  </r>
  <r>
    <x v="6"/>
    <x v="9"/>
    <x v="9"/>
    <s v="BDE0111"/>
    <n v="1.8694964445125099E-4"/>
    <n v="1.8705289046524383E-4"/>
  </r>
  <r>
    <x v="0"/>
    <x v="10"/>
    <x v="10"/>
    <s v="GIS0501"/>
    <n v="1.4816201804923601E-4"/>
    <n v="1.4835538984338904E-4"/>
  </r>
  <r>
    <x v="0"/>
    <x v="10"/>
    <x v="10"/>
    <s v="TUI0111"/>
    <n v="1.3841439821409301E-6"/>
    <n v="1.385950480248318E-6"/>
  </r>
  <r>
    <x v="0"/>
    <x v="10"/>
    <x v="10"/>
    <s v="TUI1101"/>
    <n v="1.5480345680045199E-3"/>
    <n v="1.550054965848497E-3"/>
  </r>
  <r>
    <x v="0"/>
    <x v="10"/>
    <x v="10"/>
    <s v="WRA0111"/>
    <n v="2.3137014913849698E-5"/>
    <n v="2.3167211897828077E-5"/>
  </r>
  <r>
    <x v="1"/>
    <x v="10"/>
    <x v="10"/>
    <s v="GIS0501"/>
    <n v="8.4036514400748501E-4"/>
    <n v="8.4243786513475791E-4"/>
  </r>
  <r>
    <x v="1"/>
    <x v="10"/>
    <x v="10"/>
    <s v="TUI0111"/>
    <n v="7.8240716862708093E-6"/>
    <n v="7.8433693913232775E-6"/>
  </r>
  <r>
    <x v="1"/>
    <x v="10"/>
    <x v="10"/>
    <s v="TUI1101"/>
    <n v="2.4955899910713299E-3"/>
    <n v="2.5017452464818975E-3"/>
  </r>
  <r>
    <x v="1"/>
    <x v="10"/>
    <x v="10"/>
    <s v="WRA0111"/>
    <n v="1.34673379649943E-4"/>
    <n v="1.3500554521067833E-4"/>
  </r>
  <r>
    <x v="2"/>
    <x v="10"/>
    <x v="10"/>
    <s v="GIS0501"/>
    <n v="7.9041457718546601E-4"/>
    <n v="7.9041457718546601E-4"/>
  </r>
  <r>
    <x v="2"/>
    <x v="10"/>
    <x v="10"/>
    <s v="TUI0111"/>
    <n v="7.4360635772455499E-6"/>
    <n v="7.4360635772455499E-6"/>
  </r>
  <r>
    <x v="2"/>
    <x v="10"/>
    <x v="10"/>
    <s v="TUI1101"/>
    <n v="2.59600841749612E-3"/>
    <n v="2.59600841749612E-3"/>
  </r>
  <r>
    <x v="2"/>
    <x v="10"/>
    <x v="10"/>
    <s v="WRA0111"/>
    <n v="1.28943885207019E-4"/>
    <n v="1.28943885207019E-4"/>
  </r>
  <r>
    <x v="3"/>
    <x v="10"/>
    <x v="10"/>
    <s v="GIS0501"/>
    <n v="5.6812931975010704E-4"/>
    <n v="5.6989993467083477E-4"/>
  </r>
  <r>
    <x v="3"/>
    <x v="10"/>
    <x v="10"/>
    <s v="TUI0111"/>
    <n v="5.1797305775606901E-6"/>
    <n v="5.1958735716417075E-6"/>
  </r>
  <r>
    <x v="3"/>
    <x v="10"/>
    <x v="10"/>
    <s v="TUI1101"/>
    <n v="4.9793194350460004E-3"/>
    <n v="4.9948378337279055E-3"/>
  </r>
  <r>
    <x v="3"/>
    <x v="10"/>
    <x v="10"/>
    <s v="WRA0111"/>
    <n v="1.02587051024154E-4"/>
    <n v="1.0290677077263789E-4"/>
  </r>
  <r>
    <x v="4"/>
    <x v="10"/>
    <x v="10"/>
    <s v="GIS0501"/>
    <n v="3.3011745973914401E-5"/>
    <n v="3.3086417049305898E-5"/>
  </r>
  <r>
    <x v="4"/>
    <x v="10"/>
    <x v="10"/>
    <s v="TUI0111"/>
    <n v="3.409114990194E-7"/>
    <n v="3.4168262540166474E-7"/>
  </r>
  <r>
    <x v="4"/>
    <x v="10"/>
    <x v="10"/>
    <s v="TUI1101"/>
    <n v="4.0630039417550098E-3"/>
    <n v="4.0721942727932553E-3"/>
  </r>
  <r>
    <x v="4"/>
    <x v="10"/>
    <x v="10"/>
    <s v="WRA0111"/>
    <n v="3.8272159009759201E-6"/>
    <n v="3.8358728901369039E-6"/>
  </r>
  <r>
    <x v="5"/>
    <x v="10"/>
    <x v="10"/>
    <s v="GIS0501"/>
    <n v="2.54135747059935E-5"/>
    <n v="2.5473058452699026E-5"/>
  </r>
  <r>
    <x v="5"/>
    <x v="10"/>
    <x v="10"/>
    <s v="TUI0111"/>
    <n v="9.2211961673065201E-8"/>
    <n v="9.2427795652929785E-8"/>
  </r>
  <r>
    <x v="5"/>
    <x v="10"/>
    <x v="10"/>
    <s v="TUI1101"/>
    <n v="4.2492130068050998E-4"/>
    <n v="4.2591588374534352E-4"/>
  </r>
  <r>
    <x v="5"/>
    <x v="10"/>
    <x v="10"/>
    <s v="WRA0111"/>
    <n v="1.5265157912292601E-5"/>
    <n v="1.5300887981642528E-5"/>
  </r>
  <r>
    <x v="6"/>
    <x v="10"/>
    <x v="10"/>
    <s v="GIS0501"/>
    <n v="0"/>
    <n v="0"/>
  </r>
  <r>
    <x v="6"/>
    <x v="10"/>
    <x v="10"/>
    <s v="TUI0111"/>
    <n v="0"/>
    <n v="0"/>
  </r>
  <r>
    <x v="6"/>
    <x v="10"/>
    <x v="10"/>
    <s v="TUI1101"/>
    <n v="0"/>
    <n v="0"/>
  </r>
  <r>
    <x v="6"/>
    <x v="10"/>
    <x v="10"/>
    <s v="WRA0111"/>
    <n v="2.6409611835655599E-8"/>
    <n v="2.6424196977880035E-8"/>
  </r>
  <r>
    <x v="0"/>
    <x v="11"/>
    <x v="11"/>
    <s v="ASB0331"/>
    <n v="5.18899727911882E-3"/>
    <n v="5.1957696336461792E-3"/>
  </r>
  <r>
    <x v="0"/>
    <x v="11"/>
    <x v="11"/>
    <s v="ASB0661"/>
    <n v="1.1841755888573301E-2"/>
    <n v="1.1857211007315911E-2"/>
  </r>
  <r>
    <x v="0"/>
    <x v="11"/>
    <x v="11"/>
    <s v="ASB0661 HBK0"/>
    <n v="0"/>
    <n v="0"/>
  </r>
  <r>
    <x v="1"/>
    <x v="11"/>
    <x v="11"/>
    <s v="ASB0331"/>
    <n v="1.2233794527104699E-3"/>
    <n v="1.2263968606270005E-3"/>
  </r>
  <r>
    <x v="1"/>
    <x v="11"/>
    <x v="11"/>
    <s v="ASB0661"/>
    <n v="3.87523603073837E-3"/>
    <n v="3.8847941182570604E-3"/>
  </r>
  <r>
    <x v="1"/>
    <x v="11"/>
    <x v="11"/>
    <s v="ASB0661 HBK0"/>
    <n v="0"/>
    <n v="0"/>
  </r>
  <r>
    <x v="2"/>
    <x v="11"/>
    <x v="11"/>
    <s v="ASB0331"/>
    <n v="1.1965976664023901E-3"/>
    <n v="1.1965976664023901E-3"/>
  </r>
  <r>
    <x v="2"/>
    <x v="11"/>
    <x v="11"/>
    <s v="ASB0661"/>
    <n v="3.8163265132469199E-3"/>
    <n v="3.8163265132469199E-3"/>
  </r>
  <r>
    <x v="2"/>
    <x v="11"/>
    <x v="11"/>
    <s v="ASB0661 HBK0"/>
    <n v="0"/>
    <n v="0"/>
  </r>
  <r>
    <x v="3"/>
    <x v="11"/>
    <x v="11"/>
    <s v="ASB0331"/>
    <n v="2.6288169774883602E-3"/>
    <n v="2.6370098702020307E-3"/>
  </r>
  <r>
    <x v="3"/>
    <x v="11"/>
    <x v="11"/>
    <s v="ASB0661"/>
    <n v="5.0009778458488998E-3"/>
    <n v="5.0165637444889903E-3"/>
  </r>
  <r>
    <x v="3"/>
    <x v="11"/>
    <x v="11"/>
    <s v="ASB0661 HBK0"/>
    <n v="0"/>
    <n v="0"/>
  </r>
  <r>
    <x v="4"/>
    <x v="11"/>
    <x v="11"/>
    <s v="ASB0331"/>
    <n v="3.4240997439779E-3"/>
    <n v="3.4318449026354467E-3"/>
  </r>
  <r>
    <x v="4"/>
    <x v="11"/>
    <x v="11"/>
    <s v="ASB0661"/>
    <n v="1.36839379942005E-2"/>
    <n v="1.3714890442653999E-2"/>
  </r>
  <r>
    <x v="4"/>
    <x v="11"/>
    <x v="11"/>
    <s v="ASB0661 HBK0"/>
    <n v="0"/>
    <n v="0"/>
  </r>
  <r>
    <x v="5"/>
    <x v="11"/>
    <x v="11"/>
    <s v="ASB0331"/>
    <n v="5.00614940600566E-4"/>
    <n v="5.017866943844468E-4"/>
  </r>
  <r>
    <x v="5"/>
    <x v="11"/>
    <x v="11"/>
    <s v="ASB0661"/>
    <n v="2.0873299911899701E-3"/>
    <n v="2.092215656033394E-3"/>
  </r>
  <r>
    <x v="5"/>
    <x v="11"/>
    <x v="11"/>
    <s v="ASB0661 HBK0"/>
    <n v="0"/>
    <n v="0"/>
  </r>
  <r>
    <x v="6"/>
    <x v="11"/>
    <x v="11"/>
    <s v="ASB0331"/>
    <n v="3.0627623354383398E-4"/>
    <n v="3.0644537962799454E-4"/>
  </r>
  <r>
    <x v="6"/>
    <x v="11"/>
    <x v="11"/>
    <s v="ASB0661"/>
    <n v="1.17323395097587E-3"/>
    <n v="1.1738818887094499E-3"/>
  </r>
  <r>
    <x v="6"/>
    <x v="11"/>
    <x v="11"/>
    <s v="ASB0661 HBK0"/>
    <n v="0"/>
    <n v="0"/>
  </r>
  <r>
    <x v="0"/>
    <x v="12"/>
    <x v="12"/>
    <s v="INV0331"/>
    <n v="2.26601143766045E-2"/>
    <n v="2.2689688939845538E-2"/>
  </r>
  <r>
    <x v="1"/>
    <x v="12"/>
    <x v="12"/>
    <s v="INV0331"/>
    <n v="5.9153654284326103E-3"/>
    <n v="5.9299553992167185E-3"/>
  </r>
  <r>
    <x v="2"/>
    <x v="12"/>
    <x v="12"/>
    <s v="INV0331"/>
    <n v="5.7958123025215703E-3"/>
    <n v="5.7958123025215703E-3"/>
  </r>
  <r>
    <x v="3"/>
    <x v="12"/>
    <x v="12"/>
    <s v="INV0331"/>
    <n v="2.7161690571878699E-3"/>
    <n v="2.7246341887920463E-3"/>
  </r>
  <r>
    <x v="4"/>
    <x v="12"/>
    <x v="12"/>
    <s v="INV0331"/>
    <n v="2.1927552186315799E-2"/>
    <n v="2.1977151316993387E-2"/>
  </r>
  <r>
    <x v="5"/>
    <x v="12"/>
    <x v="12"/>
    <s v="INV0331"/>
    <n v="1.3783531498333299E-3"/>
    <n v="1.3815793630120731E-3"/>
  </r>
  <r>
    <x v="6"/>
    <x v="12"/>
    <x v="12"/>
    <s v="INV0331"/>
    <n v="1.24765704596335E-3"/>
    <n v="1.2483460850744106E-3"/>
  </r>
  <r>
    <x v="0"/>
    <x v="13"/>
    <x v="12"/>
    <s v="FKN0331"/>
    <n v="1.1909013459105301E-3"/>
    <n v="1.1924556358220071E-3"/>
  </r>
  <r>
    <x v="1"/>
    <x v="13"/>
    <x v="12"/>
    <s v="FKN0331"/>
    <n v="3.51400396036485E-4"/>
    <n v="3.5226710859612728E-4"/>
  </r>
  <r>
    <x v="2"/>
    <x v="13"/>
    <x v="12"/>
    <s v="FKN0331"/>
    <n v="3.4605132471981798E-4"/>
    <n v="3.4605132471981798E-4"/>
  </r>
  <r>
    <x v="3"/>
    <x v="13"/>
    <x v="12"/>
    <s v="FKN0331"/>
    <n v="4.5469033070934299E-4"/>
    <n v="4.5610740505470275E-4"/>
  </r>
  <r>
    <x v="4"/>
    <x v="13"/>
    <x v="12"/>
    <s v="FKN0331"/>
    <n v="6.6392964802218805E-4"/>
    <n v="6.6543142683877328E-4"/>
  </r>
  <r>
    <x v="5"/>
    <x v="13"/>
    <x v="12"/>
    <s v="FKN0331"/>
    <n v="5.1066130474997602E-5"/>
    <n v="5.1185657334384676E-5"/>
  </r>
  <r>
    <x v="6"/>
    <x v="13"/>
    <x v="12"/>
    <s v="FKN0331"/>
    <n v="5.29780558960301E-5"/>
    <n v="5.300731389818576E-5"/>
  </r>
  <r>
    <x v="0"/>
    <x v="14"/>
    <x v="13"/>
    <s v="HLY2201"/>
    <n v="0"/>
    <n v="0"/>
  </r>
  <r>
    <x v="0"/>
    <x v="14"/>
    <x v="13"/>
    <s v="HLY2201 HLY1"/>
    <n v="4.5332393262984801E-3"/>
    <n v="4.5391558265823802E-3"/>
  </r>
  <r>
    <x v="0"/>
    <x v="14"/>
    <x v="13"/>
    <s v="HLY2201 HLY2"/>
    <n v="5.1864660233961503E-3"/>
    <n v="5.1932350742869438E-3"/>
  </r>
  <r>
    <x v="0"/>
    <x v="14"/>
    <x v="13"/>
    <s v="HLY2201 HLY4"/>
    <n v="0"/>
    <n v="0"/>
  </r>
  <r>
    <x v="0"/>
    <x v="14"/>
    <x v="13"/>
    <s v="HLY2201 HLY5"/>
    <n v="1.0320402397881901E-3"/>
    <n v="1.0333871941252974E-3"/>
  </r>
  <r>
    <x v="0"/>
    <x v="14"/>
    <x v="13"/>
    <s v="HLY2201 HLY6"/>
    <n v="0"/>
    <n v="0"/>
  </r>
  <r>
    <x v="0"/>
    <x v="14"/>
    <x v="13"/>
    <s v="RPO2201"/>
    <n v="0"/>
    <n v="0"/>
  </r>
  <r>
    <x v="0"/>
    <x v="14"/>
    <x v="13"/>
    <s v="RPO2201 RPO0"/>
    <n v="0"/>
    <n v="0"/>
  </r>
  <r>
    <x v="0"/>
    <x v="14"/>
    <x v="13"/>
    <s v="TKA0111"/>
    <n v="0"/>
    <n v="0"/>
  </r>
  <r>
    <x v="0"/>
    <x v="14"/>
    <x v="13"/>
    <s v="TKA0111 TKA1"/>
    <n v="0"/>
    <n v="0"/>
  </r>
  <r>
    <x v="0"/>
    <x v="14"/>
    <x v="13"/>
    <s v="TKB2201"/>
    <n v="0"/>
    <n v="0"/>
  </r>
  <r>
    <x v="0"/>
    <x v="14"/>
    <x v="13"/>
    <s v="TKB2201 TKB1"/>
    <n v="0"/>
    <n v="0"/>
  </r>
  <r>
    <x v="0"/>
    <x v="14"/>
    <x v="13"/>
    <s v="TKU0331"/>
    <n v="5.88889097186339E-6"/>
    <n v="5.8965767838399955E-6"/>
  </r>
  <r>
    <x v="0"/>
    <x v="14"/>
    <x v="13"/>
    <s v="TKU2201"/>
    <n v="0"/>
    <n v="0"/>
  </r>
  <r>
    <x v="0"/>
    <x v="14"/>
    <x v="13"/>
    <s v="TKU2201 TKU0"/>
    <n v="0"/>
    <n v="0"/>
  </r>
  <r>
    <x v="0"/>
    <x v="14"/>
    <x v="13"/>
    <s v="TUI1101 KTW0"/>
    <n v="3.9743978759166401E-4"/>
    <n v="3.9795850113111421E-4"/>
  </r>
  <r>
    <x v="0"/>
    <x v="14"/>
    <x v="13"/>
    <s v="TUI1101 PRI0"/>
    <n v="3.9730935182703602E-4"/>
    <n v="3.9782789512988873E-4"/>
  </r>
  <r>
    <x v="0"/>
    <x v="14"/>
    <x v="13"/>
    <s v="TUI1101 TUI0"/>
    <n v="6.3279517161936099E-4"/>
    <n v="6.3362105627778106E-4"/>
  </r>
  <r>
    <x v="1"/>
    <x v="14"/>
    <x v="13"/>
    <s v="HLY2201"/>
    <n v="0"/>
    <n v="0"/>
  </r>
  <r>
    <x v="1"/>
    <x v="14"/>
    <x v="13"/>
    <s v="HLY2201 HLY1"/>
    <n v="1.76682227077074E-3"/>
    <n v="1.7711800548540957E-3"/>
  </r>
  <r>
    <x v="1"/>
    <x v="14"/>
    <x v="13"/>
    <s v="HLY2201 HLY2"/>
    <n v="1.7846341707298901E-3"/>
    <n v="1.7890358870272668E-3"/>
  </r>
  <r>
    <x v="1"/>
    <x v="14"/>
    <x v="13"/>
    <s v="HLY2201 HLY4"/>
    <n v="0"/>
    <n v="0"/>
  </r>
  <r>
    <x v="1"/>
    <x v="14"/>
    <x v="13"/>
    <s v="HLY2201 HLY5"/>
    <n v="0"/>
    <n v="0"/>
  </r>
  <r>
    <x v="1"/>
    <x v="14"/>
    <x v="13"/>
    <s v="HLY2201 HLY6"/>
    <n v="0"/>
    <n v="0"/>
  </r>
  <r>
    <x v="1"/>
    <x v="14"/>
    <x v="13"/>
    <s v="RPO2201"/>
    <n v="0"/>
    <n v="0"/>
  </r>
  <r>
    <x v="1"/>
    <x v="14"/>
    <x v="13"/>
    <s v="RPO2201 RPO0"/>
    <n v="0"/>
    <n v="0"/>
  </r>
  <r>
    <x v="1"/>
    <x v="14"/>
    <x v="13"/>
    <s v="TKA0111"/>
    <n v="0"/>
    <n v="0"/>
  </r>
  <r>
    <x v="1"/>
    <x v="14"/>
    <x v="13"/>
    <s v="TKA0111 TKA1"/>
    <n v="3.78597867909724E-3"/>
    <n v="3.7953166175535495E-3"/>
  </r>
  <r>
    <x v="1"/>
    <x v="14"/>
    <x v="13"/>
    <s v="TKB2201"/>
    <n v="0"/>
    <n v="0"/>
  </r>
  <r>
    <x v="1"/>
    <x v="14"/>
    <x v="13"/>
    <s v="TKB2201 TKB1"/>
    <n v="2.5008234507701298E-2"/>
    <n v="2.5069916142630513E-2"/>
  </r>
  <r>
    <x v="1"/>
    <x v="14"/>
    <x v="13"/>
    <s v="TKU0331"/>
    <n v="1.31798839311112E-5"/>
    <n v="1.3212391495321616E-5"/>
  </r>
  <r>
    <x v="1"/>
    <x v="14"/>
    <x v="13"/>
    <s v="TKU2201"/>
    <n v="0"/>
    <n v="0"/>
  </r>
  <r>
    <x v="1"/>
    <x v="14"/>
    <x v="13"/>
    <s v="TKU2201 TKU0"/>
    <n v="0"/>
    <n v="0"/>
  </r>
  <r>
    <x v="1"/>
    <x v="14"/>
    <x v="13"/>
    <s v="TUI1101 KTW0"/>
    <n v="0"/>
    <n v="0"/>
  </r>
  <r>
    <x v="1"/>
    <x v="14"/>
    <x v="13"/>
    <s v="TUI1101 PRI0"/>
    <n v="0"/>
    <n v="0"/>
  </r>
  <r>
    <x v="1"/>
    <x v="14"/>
    <x v="13"/>
    <s v="TUI1101 TUI0"/>
    <n v="0"/>
    <n v="0"/>
  </r>
  <r>
    <x v="2"/>
    <x v="14"/>
    <x v="13"/>
    <s v="HLY2201"/>
    <n v="0"/>
    <n v="0"/>
  </r>
  <r>
    <x v="2"/>
    <x v="14"/>
    <x v="13"/>
    <s v="HLY2201 HLY1"/>
    <n v="7.1919172247916904E-4"/>
    <n v="7.1919172247916904E-4"/>
  </r>
  <r>
    <x v="2"/>
    <x v="14"/>
    <x v="13"/>
    <s v="HLY2201 HLY2"/>
    <n v="1.19759755743509E-3"/>
    <n v="1.19759755743509E-3"/>
  </r>
  <r>
    <x v="2"/>
    <x v="14"/>
    <x v="13"/>
    <s v="HLY2201 HLY4"/>
    <n v="0"/>
    <n v="0"/>
  </r>
  <r>
    <x v="2"/>
    <x v="14"/>
    <x v="13"/>
    <s v="HLY2201 HLY5"/>
    <n v="0"/>
    <n v="0"/>
  </r>
  <r>
    <x v="2"/>
    <x v="14"/>
    <x v="13"/>
    <s v="HLY2201 HLY6"/>
    <n v="0"/>
    <n v="0"/>
  </r>
  <r>
    <x v="2"/>
    <x v="14"/>
    <x v="13"/>
    <s v="RPO2201"/>
    <n v="0"/>
    <n v="0"/>
  </r>
  <r>
    <x v="2"/>
    <x v="14"/>
    <x v="13"/>
    <s v="RPO2201 RPO0"/>
    <n v="0"/>
    <n v="0"/>
  </r>
  <r>
    <x v="2"/>
    <x v="14"/>
    <x v="13"/>
    <s v="TKA0111"/>
    <n v="0"/>
    <n v="0"/>
  </r>
  <r>
    <x v="2"/>
    <x v="14"/>
    <x v="13"/>
    <s v="TKA0111 TKA1"/>
    <n v="3.827154008884E-3"/>
    <n v="3.827154008884E-3"/>
  </r>
  <r>
    <x v="2"/>
    <x v="14"/>
    <x v="13"/>
    <s v="TKB2201"/>
    <n v="0"/>
    <n v="0"/>
  </r>
  <r>
    <x v="2"/>
    <x v="14"/>
    <x v="13"/>
    <s v="TKB2201 TKB1"/>
    <n v="2.5252726068491799E-2"/>
    <n v="2.5252726068491799E-2"/>
  </r>
  <r>
    <x v="2"/>
    <x v="14"/>
    <x v="13"/>
    <s v="TKU0331"/>
    <n v="1.35111140585548E-5"/>
    <n v="1.35111140585548E-5"/>
  </r>
  <r>
    <x v="2"/>
    <x v="14"/>
    <x v="13"/>
    <s v="TKU2201"/>
    <n v="0"/>
    <n v="0"/>
  </r>
  <r>
    <x v="2"/>
    <x v="14"/>
    <x v="13"/>
    <s v="TKU2201 TKU0"/>
    <n v="0"/>
    <n v="0"/>
  </r>
  <r>
    <x v="2"/>
    <x v="14"/>
    <x v="13"/>
    <s v="TUI1101 KTW0"/>
    <n v="0"/>
    <n v="0"/>
  </r>
  <r>
    <x v="2"/>
    <x v="14"/>
    <x v="13"/>
    <s v="TUI1101 PRI0"/>
    <n v="0"/>
    <n v="0"/>
  </r>
  <r>
    <x v="2"/>
    <x v="14"/>
    <x v="13"/>
    <s v="TUI1101 TUI0"/>
    <n v="0"/>
    <n v="0"/>
  </r>
  <r>
    <x v="3"/>
    <x v="14"/>
    <x v="13"/>
    <s v="HLY2201"/>
    <n v="0"/>
    <n v="0"/>
  </r>
  <r>
    <x v="3"/>
    <x v="14"/>
    <x v="13"/>
    <s v="HLY2201 HLY1"/>
    <n v="0"/>
    <n v="0"/>
  </r>
  <r>
    <x v="3"/>
    <x v="14"/>
    <x v="13"/>
    <s v="HLY2201 HLY2"/>
    <n v="0"/>
    <n v="0"/>
  </r>
  <r>
    <x v="3"/>
    <x v="14"/>
    <x v="13"/>
    <s v="HLY2201 HLY4"/>
    <n v="0"/>
    <n v="0"/>
  </r>
  <r>
    <x v="3"/>
    <x v="14"/>
    <x v="13"/>
    <s v="HLY2201 HLY5"/>
    <n v="0"/>
    <n v="0"/>
  </r>
  <r>
    <x v="3"/>
    <x v="14"/>
    <x v="13"/>
    <s v="HLY2201 HLY6"/>
    <n v="0"/>
    <n v="0"/>
  </r>
  <r>
    <x v="3"/>
    <x v="14"/>
    <x v="13"/>
    <s v="RPO2201"/>
    <n v="0"/>
    <n v="0"/>
  </r>
  <r>
    <x v="3"/>
    <x v="14"/>
    <x v="13"/>
    <s v="RPO2201 RPO0"/>
    <n v="0"/>
    <n v="0"/>
  </r>
  <r>
    <x v="3"/>
    <x v="14"/>
    <x v="13"/>
    <s v="TKA0111"/>
    <n v="0"/>
    <n v="0"/>
  </r>
  <r>
    <x v="3"/>
    <x v="14"/>
    <x v="13"/>
    <s v="TKA0111 TKA1"/>
    <n v="0"/>
    <n v="0"/>
  </r>
  <r>
    <x v="3"/>
    <x v="14"/>
    <x v="13"/>
    <s v="TKB2201"/>
    <n v="0"/>
    <n v="0"/>
  </r>
  <r>
    <x v="3"/>
    <x v="14"/>
    <x v="13"/>
    <s v="TKB2201 TKB1"/>
    <n v="0"/>
    <n v="0"/>
  </r>
  <r>
    <x v="3"/>
    <x v="14"/>
    <x v="13"/>
    <s v="TKU0331"/>
    <n v="2.0149298521381801E-5"/>
    <n v="2.0212095225167214E-5"/>
  </r>
  <r>
    <x v="3"/>
    <x v="14"/>
    <x v="13"/>
    <s v="TKU2201"/>
    <n v="0"/>
    <n v="0"/>
  </r>
  <r>
    <x v="3"/>
    <x v="14"/>
    <x v="13"/>
    <s v="TKU2201 TKU0"/>
    <n v="0"/>
    <n v="0"/>
  </r>
  <r>
    <x v="3"/>
    <x v="14"/>
    <x v="13"/>
    <s v="TUI1101 KTW0"/>
    <n v="0"/>
    <n v="0"/>
  </r>
  <r>
    <x v="3"/>
    <x v="14"/>
    <x v="13"/>
    <s v="TUI1101 PRI0"/>
    <n v="0"/>
    <n v="0"/>
  </r>
  <r>
    <x v="3"/>
    <x v="14"/>
    <x v="13"/>
    <s v="TUI1101 TUI0"/>
    <n v="0"/>
    <n v="0"/>
  </r>
  <r>
    <x v="4"/>
    <x v="14"/>
    <x v="13"/>
    <s v="HLY2201"/>
    <n v="0"/>
    <n v="0"/>
  </r>
  <r>
    <x v="4"/>
    <x v="14"/>
    <x v="13"/>
    <s v="HLY2201 HLY1"/>
    <n v="3.2242624826632498E-5"/>
    <n v="3.2315556184796703E-5"/>
  </r>
  <r>
    <x v="4"/>
    <x v="14"/>
    <x v="13"/>
    <s v="HLY2201 HLY2"/>
    <n v="2.10909290875258E-4"/>
    <n v="2.1138635814616692E-4"/>
  </r>
  <r>
    <x v="4"/>
    <x v="14"/>
    <x v="13"/>
    <s v="HLY2201 HLY4"/>
    <n v="0"/>
    <n v="0"/>
  </r>
  <r>
    <x v="4"/>
    <x v="14"/>
    <x v="13"/>
    <s v="HLY2201 HLY5"/>
    <n v="0"/>
    <n v="0"/>
  </r>
  <r>
    <x v="4"/>
    <x v="14"/>
    <x v="13"/>
    <s v="HLY2201 HLY6"/>
    <n v="1.5769025433546099E-5"/>
    <n v="1.5804694255423295E-5"/>
  </r>
  <r>
    <x v="4"/>
    <x v="14"/>
    <x v="13"/>
    <s v="RPO2201"/>
    <n v="0"/>
    <n v="0"/>
  </r>
  <r>
    <x v="4"/>
    <x v="14"/>
    <x v="13"/>
    <s v="RPO2201 RPO0"/>
    <n v="0"/>
    <n v="0"/>
  </r>
  <r>
    <x v="4"/>
    <x v="14"/>
    <x v="13"/>
    <s v="TKA0111"/>
    <n v="0"/>
    <n v="0"/>
  </r>
  <r>
    <x v="4"/>
    <x v="14"/>
    <x v="13"/>
    <s v="TKA0111 TKA1"/>
    <n v="0"/>
    <n v="0"/>
  </r>
  <r>
    <x v="4"/>
    <x v="14"/>
    <x v="13"/>
    <s v="TKB2201"/>
    <n v="0"/>
    <n v="0"/>
  </r>
  <r>
    <x v="4"/>
    <x v="14"/>
    <x v="13"/>
    <s v="TKB2201 TKB1"/>
    <n v="0"/>
    <n v="0"/>
  </r>
  <r>
    <x v="4"/>
    <x v="14"/>
    <x v="13"/>
    <s v="TKU0331"/>
    <n v="1.6895060765834601E-5"/>
    <n v="1.6933276628672831E-5"/>
  </r>
  <r>
    <x v="4"/>
    <x v="14"/>
    <x v="13"/>
    <s v="TKU2201"/>
    <n v="0"/>
    <n v="0"/>
  </r>
  <r>
    <x v="4"/>
    <x v="14"/>
    <x v="13"/>
    <s v="TKU2201 TKU0"/>
    <n v="0"/>
    <n v="0"/>
  </r>
  <r>
    <x v="4"/>
    <x v="14"/>
    <x v="13"/>
    <s v="TUI1101 KTW0"/>
    <n v="0"/>
    <n v="0"/>
  </r>
  <r>
    <x v="4"/>
    <x v="14"/>
    <x v="13"/>
    <s v="TUI1101 PRI0"/>
    <n v="0"/>
    <n v="0"/>
  </r>
  <r>
    <x v="4"/>
    <x v="14"/>
    <x v="13"/>
    <s v="TUI1101 TUI0"/>
    <n v="0"/>
    <n v="0"/>
  </r>
  <r>
    <x v="5"/>
    <x v="14"/>
    <x v="13"/>
    <s v="HLY2201"/>
    <n v="0"/>
    <n v="0"/>
  </r>
  <r>
    <x v="5"/>
    <x v="14"/>
    <x v="13"/>
    <s v="HLY2201 HLY1"/>
    <n v="0"/>
    <n v="0"/>
  </r>
  <r>
    <x v="5"/>
    <x v="14"/>
    <x v="13"/>
    <s v="HLY2201 HLY2"/>
    <n v="0"/>
    <n v="0"/>
  </r>
  <r>
    <x v="5"/>
    <x v="14"/>
    <x v="13"/>
    <s v="HLY2201 HLY4"/>
    <n v="0"/>
    <n v="0"/>
  </r>
  <r>
    <x v="5"/>
    <x v="14"/>
    <x v="13"/>
    <s v="HLY2201 HLY5"/>
    <n v="0"/>
    <n v="0"/>
  </r>
  <r>
    <x v="5"/>
    <x v="14"/>
    <x v="13"/>
    <s v="HLY2201 HLY6"/>
    <n v="0"/>
    <n v="0"/>
  </r>
  <r>
    <x v="5"/>
    <x v="14"/>
    <x v="13"/>
    <s v="RPO2201"/>
    <n v="0"/>
    <n v="0"/>
  </r>
  <r>
    <x v="5"/>
    <x v="14"/>
    <x v="13"/>
    <s v="RPO2201 RPO0"/>
    <n v="6.8950409692810502E-3"/>
    <n v="6.9111797012495289E-3"/>
  </r>
  <r>
    <x v="5"/>
    <x v="14"/>
    <x v="13"/>
    <s v="TKA0111"/>
    <n v="0"/>
    <n v="0"/>
  </r>
  <r>
    <x v="5"/>
    <x v="14"/>
    <x v="13"/>
    <s v="TKA0111 TKA1"/>
    <n v="8.4929408603637497E-4"/>
    <n v="8.5128196829523627E-4"/>
  </r>
  <r>
    <x v="5"/>
    <x v="14"/>
    <x v="13"/>
    <s v="TKB2201"/>
    <n v="0"/>
    <n v="0"/>
  </r>
  <r>
    <x v="5"/>
    <x v="14"/>
    <x v="13"/>
    <s v="TKB2201 TKB1"/>
    <n v="5.0266773711173897E-3"/>
    <n v="5.0384429573040283E-3"/>
  </r>
  <r>
    <x v="5"/>
    <x v="14"/>
    <x v="13"/>
    <s v="TKU0331"/>
    <n v="2.22820333343137E-6"/>
    <n v="2.233418730486983E-6"/>
  </r>
  <r>
    <x v="5"/>
    <x v="14"/>
    <x v="13"/>
    <s v="TKU2201"/>
    <n v="0"/>
    <n v="0"/>
  </r>
  <r>
    <x v="5"/>
    <x v="14"/>
    <x v="13"/>
    <s v="TKU2201 TKU0"/>
    <n v="1.6465904782218599E-2"/>
    <n v="1.6504445354360613E-2"/>
  </r>
  <r>
    <x v="5"/>
    <x v="14"/>
    <x v="13"/>
    <s v="TUI1101 KTW0"/>
    <n v="1.76366468934552E-3"/>
    <n v="1.7677927738384807E-3"/>
  </r>
  <r>
    <x v="5"/>
    <x v="14"/>
    <x v="13"/>
    <s v="TUI1101 PRI0"/>
    <n v="2.3525686417244802E-3"/>
    <n v="2.358075131811398E-3"/>
  </r>
  <r>
    <x v="5"/>
    <x v="14"/>
    <x v="13"/>
    <s v="TUI1101 TUI0"/>
    <n v="3.3182514880675498E-3"/>
    <n v="3.3260182833061156E-3"/>
  </r>
  <r>
    <x v="6"/>
    <x v="14"/>
    <x v="13"/>
    <s v="HLY2201"/>
    <n v="0"/>
    <n v="0"/>
  </r>
  <r>
    <x v="6"/>
    <x v="14"/>
    <x v="13"/>
    <s v="HLY2201 HLY1"/>
    <n v="0"/>
    <n v="0"/>
  </r>
  <r>
    <x v="6"/>
    <x v="14"/>
    <x v="13"/>
    <s v="HLY2201 HLY2"/>
    <n v="0"/>
    <n v="0"/>
  </r>
  <r>
    <x v="6"/>
    <x v="14"/>
    <x v="13"/>
    <s v="HLY2201 HLY4"/>
    <n v="0"/>
    <n v="0"/>
  </r>
  <r>
    <x v="6"/>
    <x v="14"/>
    <x v="13"/>
    <s v="HLY2201 HLY5"/>
    <n v="0"/>
    <n v="0"/>
  </r>
  <r>
    <x v="6"/>
    <x v="14"/>
    <x v="13"/>
    <s v="HLY2201 HLY6"/>
    <n v="0"/>
    <n v="0"/>
  </r>
  <r>
    <x v="6"/>
    <x v="14"/>
    <x v="13"/>
    <s v="RPO2201"/>
    <n v="0"/>
    <n v="0"/>
  </r>
  <r>
    <x v="6"/>
    <x v="14"/>
    <x v="13"/>
    <s v="RPO2201 RPO0"/>
    <n v="3.5000957486798399E-2"/>
    <n v="3.5020287340872487E-2"/>
  </r>
  <r>
    <x v="6"/>
    <x v="14"/>
    <x v="13"/>
    <s v="TKA0111"/>
    <n v="0"/>
    <n v="0"/>
  </r>
  <r>
    <x v="6"/>
    <x v="14"/>
    <x v="13"/>
    <s v="TKA0111 TKA1"/>
    <n v="0"/>
    <n v="0"/>
  </r>
  <r>
    <x v="6"/>
    <x v="14"/>
    <x v="13"/>
    <s v="TKB2201"/>
    <n v="0"/>
    <n v="0"/>
  </r>
  <r>
    <x v="6"/>
    <x v="14"/>
    <x v="13"/>
    <s v="TKB2201 TKB1"/>
    <n v="0"/>
    <n v="0"/>
  </r>
  <r>
    <x v="6"/>
    <x v="14"/>
    <x v="13"/>
    <s v="TKU0331"/>
    <n v="2.2541535474105401E-5"/>
    <n v="2.2553984407580566E-5"/>
  </r>
  <r>
    <x v="6"/>
    <x v="14"/>
    <x v="13"/>
    <s v="TKU2201"/>
    <n v="0"/>
    <n v="0"/>
  </r>
  <r>
    <x v="6"/>
    <x v="14"/>
    <x v="13"/>
    <s v="TKU2201 TKU0"/>
    <n v="0"/>
    <n v="0"/>
  </r>
  <r>
    <x v="6"/>
    <x v="14"/>
    <x v="13"/>
    <s v="TUI1101 KTW0"/>
    <n v="9.6783533653763496E-3"/>
    <n v="9.6836983951030572E-3"/>
  </r>
  <r>
    <x v="6"/>
    <x v="14"/>
    <x v="13"/>
    <s v="TUI1101 PRI0"/>
    <n v="1.34340304337575E-2"/>
    <n v="1.3441449597876347E-2"/>
  </r>
  <r>
    <x v="6"/>
    <x v="14"/>
    <x v="13"/>
    <s v="TUI1101 TUI0"/>
    <n v="1.8733967254666601E-2"/>
    <n v="1.8744313396008534E-2"/>
  </r>
  <r>
    <x v="0"/>
    <x v="15"/>
    <x v="14"/>
    <s v="EDG0331"/>
    <n v="8.4812205316467403E-4"/>
    <n v="8.4922896899398406E-4"/>
  </r>
  <r>
    <x v="0"/>
    <x v="15"/>
    <x v="14"/>
    <s v="KAW0111"/>
    <n v="1.8375252063515599E-6"/>
    <n v="1.8399234292607239E-6"/>
  </r>
  <r>
    <x v="0"/>
    <x v="15"/>
    <x v="14"/>
    <s v="MAT1101"/>
    <n v="9.0146824301191202E-4"/>
    <n v="9.0264478294986886E-4"/>
  </r>
  <r>
    <x v="0"/>
    <x v="15"/>
    <x v="14"/>
    <s v="TKH0111"/>
    <n v="1.56542264329842E-4"/>
    <n v="1.5674657349701453E-4"/>
  </r>
  <r>
    <x v="0"/>
    <x v="15"/>
    <x v="14"/>
    <s v="WAI0111"/>
    <n v="1.3552814965444701E-3"/>
    <n v="1.357050325141838E-3"/>
  </r>
  <r>
    <x v="1"/>
    <x v="15"/>
    <x v="14"/>
    <s v="EDG0331"/>
    <n v="1.7105524004749401E-3"/>
    <n v="1.7147713975681133E-3"/>
  </r>
  <r>
    <x v="1"/>
    <x v="15"/>
    <x v="14"/>
    <s v="KAW0111"/>
    <n v="9.2543127686558998E-7"/>
    <n v="9.2771380961111917E-7"/>
  </r>
  <r>
    <x v="1"/>
    <x v="15"/>
    <x v="14"/>
    <s v="MAT1101"/>
    <n v="1.17235336393919E-4"/>
    <n v="1.1752449184061904E-4"/>
  </r>
  <r>
    <x v="1"/>
    <x v="15"/>
    <x v="14"/>
    <s v="TKH0111"/>
    <n v="7.5212945154134303E-5"/>
    <n v="7.5398454348056803E-5"/>
  </r>
  <r>
    <x v="1"/>
    <x v="15"/>
    <x v="14"/>
    <s v="WAI0111"/>
    <n v="6.3041590610187197E-4"/>
    <n v="6.3197079730227925E-4"/>
  </r>
  <r>
    <x v="2"/>
    <x v="15"/>
    <x v="14"/>
    <s v="EDG0331"/>
    <n v="1.6981129663277601E-3"/>
    <n v="1.6981129663277601E-3"/>
  </r>
  <r>
    <x v="2"/>
    <x v="15"/>
    <x v="14"/>
    <s v="KAW0111"/>
    <n v="1.0021372406713099E-6"/>
    <n v="1.0021372406713099E-6"/>
  </r>
  <r>
    <x v="2"/>
    <x v="15"/>
    <x v="14"/>
    <s v="MAT1101"/>
    <n v="1.4932645054376999E-4"/>
    <n v="1.4932645054376999E-4"/>
  </r>
  <r>
    <x v="2"/>
    <x v="15"/>
    <x v="14"/>
    <s v="TKH0111"/>
    <n v="7.7787025195214193E-5"/>
    <n v="7.7787025195214193E-5"/>
  </r>
  <r>
    <x v="2"/>
    <x v="15"/>
    <x v="14"/>
    <s v="WAI0111"/>
    <n v="6.5122795631834005E-4"/>
    <n v="6.5122795631834005E-4"/>
  </r>
  <r>
    <x v="3"/>
    <x v="15"/>
    <x v="14"/>
    <s v="EDG0331"/>
    <n v="2.6062264785584599E-3"/>
    <n v="2.6143489663958434E-3"/>
  </r>
  <r>
    <x v="3"/>
    <x v="15"/>
    <x v="14"/>
    <s v="KAW0111"/>
    <n v="1.6157518542449699E-7"/>
    <n v="1.6207874583616137E-7"/>
  </r>
  <r>
    <x v="3"/>
    <x v="15"/>
    <x v="14"/>
    <s v="MAT1101"/>
    <n v="1.8736450421086799E-4"/>
    <n v="1.8794843884553257E-4"/>
  </r>
  <r>
    <x v="3"/>
    <x v="15"/>
    <x v="14"/>
    <s v="TKH0111"/>
    <n v="1.0774685368364899E-4"/>
    <n v="1.0808265431945784E-4"/>
  </r>
  <r>
    <x v="3"/>
    <x v="15"/>
    <x v="14"/>
    <s v="WAI0111"/>
    <n v="9.47402446107987E-4"/>
    <n v="9.5035509236069326E-4"/>
  </r>
  <r>
    <x v="4"/>
    <x v="15"/>
    <x v="14"/>
    <s v="EDG0331"/>
    <n v="1.7623045672315199E-3"/>
    <n v="1.7662908204065721E-3"/>
  </r>
  <r>
    <x v="4"/>
    <x v="15"/>
    <x v="14"/>
    <s v="KAW0111"/>
    <n v="2.5457254545211898E-6"/>
    <n v="2.5514837702882752E-6"/>
  </r>
  <r>
    <x v="4"/>
    <x v="15"/>
    <x v="14"/>
    <s v="MAT1101"/>
    <n v="1.60627959798784E-3"/>
    <n v="1.6099129297436326E-3"/>
  </r>
  <r>
    <x v="4"/>
    <x v="15"/>
    <x v="14"/>
    <s v="TKH0111"/>
    <n v="2.6053318392580402E-4"/>
    <n v="2.6112249819698142E-4"/>
  </r>
  <r>
    <x v="4"/>
    <x v="15"/>
    <x v="14"/>
    <s v="WAI0111"/>
    <n v="2.2816316505873402E-3"/>
    <n v="2.2867925981219319E-3"/>
  </r>
  <r>
    <x v="5"/>
    <x v="15"/>
    <x v="14"/>
    <s v="EDG0331"/>
    <n v="2.8365431586594602E-4"/>
    <n v="2.8431824534741798E-4"/>
  </r>
  <r>
    <x v="5"/>
    <x v="15"/>
    <x v="14"/>
    <s v="KAW0111"/>
    <n v="0"/>
    <n v="0"/>
  </r>
  <r>
    <x v="5"/>
    <x v="15"/>
    <x v="14"/>
    <s v="MAT1101"/>
    <n v="2.2648220415608299E-5"/>
    <n v="2.2701231494219574E-5"/>
  </r>
  <r>
    <x v="5"/>
    <x v="15"/>
    <x v="14"/>
    <s v="TKH0111"/>
    <n v="9.3342679404737403E-6"/>
    <n v="9.3561159975171166E-6"/>
  </r>
  <r>
    <x v="5"/>
    <x v="15"/>
    <x v="14"/>
    <s v="WAI0111"/>
    <n v="6.95476415739836E-5"/>
    <n v="6.9710426791852925E-5"/>
  </r>
  <r>
    <x v="6"/>
    <x v="15"/>
    <x v="14"/>
    <s v="EDG0331"/>
    <n v="0"/>
    <n v="0"/>
  </r>
  <r>
    <x v="6"/>
    <x v="15"/>
    <x v="14"/>
    <s v="KAW0111"/>
    <n v="0"/>
    <n v="0"/>
  </r>
  <r>
    <x v="6"/>
    <x v="15"/>
    <x v="14"/>
    <s v="MAT1101"/>
    <n v="1.23632785313777E-9"/>
    <n v="1.2370106355158777E-9"/>
  </r>
  <r>
    <x v="6"/>
    <x v="15"/>
    <x v="14"/>
    <s v="TKH0111"/>
    <n v="0"/>
    <n v="0"/>
  </r>
  <r>
    <x v="6"/>
    <x v="15"/>
    <x v="14"/>
    <s v="WAI0111"/>
    <n v="0"/>
    <n v="0"/>
  </r>
  <r>
    <x v="0"/>
    <x v="16"/>
    <x v="15"/>
    <s v="ASY0111"/>
    <n v="4.48594560938594E-3"/>
    <n v="4.4918003848701104E-3"/>
  </r>
  <r>
    <x v="0"/>
    <x v="16"/>
    <x v="15"/>
    <s v="CUL0331"/>
    <n v="2.6051644543956302E-3"/>
    <n v="2.6085645520133802E-3"/>
  </r>
  <r>
    <x v="0"/>
    <x v="16"/>
    <x v="15"/>
    <s v="CUL0661"/>
    <n v="1.6339294536348999E-3"/>
    <n v="1.6360619561084009E-3"/>
  </r>
  <r>
    <x v="0"/>
    <x v="16"/>
    <x v="15"/>
    <s v="KAI0111"/>
    <n v="8.1316520650035091E-3"/>
    <n v="8.1422649884095293E-3"/>
  </r>
  <r>
    <x v="0"/>
    <x v="16"/>
    <x v="15"/>
    <s v="SBK0331"/>
    <n v="7.8910160090518693E-3"/>
    <n v="7.9013148693363837E-3"/>
  </r>
  <r>
    <x v="0"/>
    <x v="16"/>
    <x v="15"/>
    <s v="SBK0661"/>
    <n v="4.6794539780737297E-3"/>
    <n v="4.6855613085711855E-3"/>
  </r>
  <r>
    <x v="0"/>
    <x v="16"/>
    <x v="15"/>
    <s v="WPR0331"/>
    <n v="2.0498643177135701E-3"/>
    <n v="2.0525396723429521E-3"/>
  </r>
  <r>
    <x v="0"/>
    <x v="16"/>
    <x v="15"/>
    <s v="WPR0661"/>
    <n v="6.3367644430599196E-4"/>
    <n v="6.3450347914637364E-4"/>
  </r>
  <r>
    <x v="1"/>
    <x v="16"/>
    <x v="15"/>
    <s v="ASY0111"/>
    <n v="1.3135390881378101E-3"/>
    <n v="1.3167788705572695E-3"/>
  </r>
  <r>
    <x v="1"/>
    <x v="16"/>
    <x v="15"/>
    <s v="CUL0331"/>
    <n v="7.6557602176496799E-4"/>
    <n v="7.6746427903760859E-4"/>
  </r>
  <r>
    <x v="1"/>
    <x v="16"/>
    <x v="15"/>
    <s v="CUL0661"/>
    <n v="4.2427083911491099E-4"/>
    <n v="4.2531728319721273E-4"/>
  </r>
  <r>
    <x v="1"/>
    <x v="16"/>
    <x v="15"/>
    <s v="KAI0111"/>
    <n v="2.14740014136358E-3"/>
    <n v="2.1526966028761166E-3"/>
  </r>
  <r>
    <x v="1"/>
    <x v="16"/>
    <x v="15"/>
    <s v="SBK0331"/>
    <n v="1.97072272746244E-3"/>
    <n v="1.9755834224381135E-3"/>
  </r>
  <r>
    <x v="1"/>
    <x v="16"/>
    <x v="15"/>
    <s v="SBK0661"/>
    <n v="1.4334615168135299E-3"/>
    <n v="1.4369970822664987E-3"/>
  </r>
  <r>
    <x v="1"/>
    <x v="16"/>
    <x v="15"/>
    <s v="WPR0331"/>
    <n v="5.7121659598017899E-4"/>
    <n v="5.7262547486476828E-4"/>
  </r>
  <r>
    <x v="1"/>
    <x v="16"/>
    <x v="15"/>
    <s v="WPR0661"/>
    <n v="1.6024176838625901E-4"/>
    <n v="1.6063699717599903E-4"/>
  </r>
  <r>
    <x v="2"/>
    <x v="16"/>
    <x v="15"/>
    <s v="ASY0111"/>
    <n v="1.2922599584542099E-3"/>
    <n v="1.2922599584542099E-3"/>
  </r>
  <r>
    <x v="2"/>
    <x v="16"/>
    <x v="15"/>
    <s v="CUL0331"/>
    <n v="7.5224464002614103E-4"/>
    <n v="7.5224464002614103E-4"/>
  </r>
  <r>
    <x v="2"/>
    <x v="16"/>
    <x v="15"/>
    <s v="CUL0661"/>
    <n v="4.1490385180779601E-4"/>
    <n v="4.1490385180779601E-4"/>
  </r>
  <r>
    <x v="2"/>
    <x v="16"/>
    <x v="15"/>
    <s v="KAI0111"/>
    <n v="2.1030222472389602E-3"/>
    <n v="2.1030222472389602E-3"/>
  </r>
  <r>
    <x v="2"/>
    <x v="16"/>
    <x v="15"/>
    <s v="SBK0331"/>
    <n v="1.9298803740370101E-3"/>
    <n v="1.9298803740370101E-3"/>
  </r>
  <r>
    <x v="2"/>
    <x v="16"/>
    <x v="15"/>
    <s v="SBK0661"/>
    <n v="1.40863123441311E-3"/>
    <n v="1.40863123441311E-3"/>
  </r>
  <r>
    <x v="2"/>
    <x v="16"/>
    <x v="15"/>
    <s v="WPR0331"/>
    <n v="5.5989625748696301E-4"/>
    <n v="5.5989625748696301E-4"/>
  </r>
  <r>
    <x v="2"/>
    <x v="16"/>
    <x v="15"/>
    <s v="WPR0661"/>
    <n v="1.55971328557508E-4"/>
    <n v="1.55971328557508E-4"/>
  </r>
  <r>
    <x v="3"/>
    <x v="16"/>
    <x v="15"/>
    <s v="ASY0111"/>
    <n v="1.5540590741139201E-3"/>
    <n v="1.5589024083490352E-3"/>
  </r>
  <r>
    <x v="3"/>
    <x v="16"/>
    <x v="15"/>
    <s v="CUL0331"/>
    <n v="1.11878631497096E-3"/>
    <n v="1.1222730910860615E-3"/>
  </r>
  <r>
    <x v="3"/>
    <x v="16"/>
    <x v="15"/>
    <s v="CUL0661"/>
    <n v="6.1887668308841296E-4"/>
    <n v="6.2080545573061491E-4"/>
  </r>
  <r>
    <x v="3"/>
    <x v="16"/>
    <x v="15"/>
    <s v="KAI0111"/>
    <n v="3.3051180615381202E-3"/>
    <n v="3.3154186940721007E-3"/>
  </r>
  <r>
    <x v="3"/>
    <x v="16"/>
    <x v="15"/>
    <s v="SBK0331"/>
    <n v="3.6570618414728299E-3"/>
    <n v="3.6684593315115133E-3"/>
  </r>
  <r>
    <x v="3"/>
    <x v="16"/>
    <x v="15"/>
    <s v="SBK0661"/>
    <n v="1.4092900157449801E-3"/>
    <n v="1.4136821670435757E-3"/>
  </r>
  <r>
    <x v="3"/>
    <x v="16"/>
    <x v="15"/>
    <s v="WPR0331"/>
    <n v="8.0088918033784204E-4"/>
    <n v="8.0338520770917949E-4"/>
  </r>
  <r>
    <x v="3"/>
    <x v="16"/>
    <x v="15"/>
    <s v="WPR0661"/>
    <n v="3.6567077856767101E-4"/>
    <n v="3.668104172275642E-4"/>
  </r>
  <r>
    <x v="4"/>
    <x v="16"/>
    <x v="15"/>
    <s v="ASY0111"/>
    <n v="3.5643313768203401E-3"/>
    <n v="3.5723937330849605E-3"/>
  </r>
  <r>
    <x v="4"/>
    <x v="16"/>
    <x v="15"/>
    <s v="CUL0331"/>
    <n v="3.4434349479646699E-3"/>
    <n v="3.4512238419785878E-3"/>
  </r>
  <r>
    <x v="4"/>
    <x v="16"/>
    <x v="15"/>
    <s v="CUL0661"/>
    <n v="1.47339258834453E-3"/>
    <n v="1.476725335698532E-3"/>
  </r>
  <r>
    <x v="4"/>
    <x v="16"/>
    <x v="15"/>
    <s v="KAI0111"/>
    <n v="6.25873024311124E-3"/>
    <n v="6.2728872076719061E-3"/>
  </r>
  <r>
    <x v="4"/>
    <x v="16"/>
    <x v="15"/>
    <s v="SBK0331"/>
    <n v="5.9274656307361697E-3"/>
    <n v="5.9408732897355751E-3"/>
  </r>
  <r>
    <x v="4"/>
    <x v="16"/>
    <x v="15"/>
    <s v="SBK0661"/>
    <n v="6.0177209007843003E-3"/>
    <n v="6.031332713119902E-3"/>
  </r>
  <r>
    <x v="4"/>
    <x v="16"/>
    <x v="15"/>
    <s v="WPR0331"/>
    <n v="1.88051606567082E-3"/>
    <n v="1.8847697079054837E-3"/>
  </r>
  <r>
    <x v="4"/>
    <x v="16"/>
    <x v="15"/>
    <s v="WPR0661"/>
    <n v="9.8495828380015891E-4"/>
    <n v="9.8718621486218873E-4"/>
  </r>
  <r>
    <x v="5"/>
    <x v="16"/>
    <x v="15"/>
    <s v="ASY0111"/>
    <n v="2.77276594074554E-4"/>
    <n v="2.7792559567626146E-4"/>
  </r>
  <r>
    <x v="5"/>
    <x v="16"/>
    <x v="15"/>
    <s v="CUL0331"/>
    <n v="3.7160084410571499E-4"/>
    <n v="3.7247062377040465E-4"/>
  </r>
  <r>
    <x v="5"/>
    <x v="16"/>
    <x v="15"/>
    <s v="CUL0661"/>
    <n v="1.2751119283616299E-4"/>
    <n v="1.2780964921565836E-4"/>
  </r>
  <r>
    <x v="5"/>
    <x v="16"/>
    <x v="15"/>
    <s v="KAI0111"/>
    <n v="4.6120268950546598E-4"/>
    <n v="4.6228219383651081E-4"/>
  </r>
  <r>
    <x v="5"/>
    <x v="16"/>
    <x v="15"/>
    <s v="SBK0331"/>
    <n v="6.8276673969856804E-4"/>
    <n v="6.8436484324256141E-4"/>
  </r>
  <r>
    <x v="5"/>
    <x v="16"/>
    <x v="15"/>
    <s v="SBK0661"/>
    <n v="2.6895146919443398E-4"/>
    <n v="2.6958098476848139E-4"/>
  </r>
  <r>
    <x v="5"/>
    <x v="16"/>
    <x v="15"/>
    <s v="WPR0331"/>
    <n v="1.4299059680049001E-4"/>
    <n v="1.4332528471983048E-4"/>
  </r>
  <r>
    <x v="5"/>
    <x v="16"/>
    <x v="15"/>
    <s v="WPR0661"/>
    <n v="8.3097746330634901E-5"/>
    <n v="8.3292247314920511E-5"/>
  </r>
  <r>
    <x v="6"/>
    <x v="16"/>
    <x v="15"/>
    <s v="ASY0111"/>
    <n v="2.87982103434048E-4"/>
    <n v="2.8814114628415938E-4"/>
  </r>
  <r>
    <x v="6"/>
    <x v="16"/>
    <x v="15"/>
    <s v="CUL0331"/>
    <n v="2.3437987895484399E-4"/>
    <n v="2.3450931909544035E-4"/>
  </r>
  <r>
    <x v="6"/>
    <x v="16"/>
    <x v="15"/>
    <s v="CUL0661"/>
    <n v="9.8373704254933696E-5"/>
    <n v="9.8428032750052494E-5"/>
  </r>
  <r>
    <x v="6"/>
    <x v="16"/>
    <x v="15"/>
    <s v="KAI0111"/>
    <n v="4.2331676774802197E-4"/>
    <n v="4.2355055139096286E-4"/>
  </r>
  <r>
    <x v="6"/>
    <x v="16"/>
    <x v="15"/>
    <s v="SBK0331"/>
    <n v="4.3594369487372301E-4"/>
    <n v="4.3618445194471472E-4"/>
  </r>
  <r>
    <x v="6"/>
    <x v="16"/>
    <x v="15"/>
    <s v="SBK0661"/>
    <n v="3.1151929647651002E-4"/>
    <n v="3.116913381283541E-4"/>
  </r>
  <r>
    <x v="6"/>
    <x v="16"/>
    <x v="15"/>
    <s v="WPR0331"/>
    <n v="1.2208258254908799E-4"/>
    <n v="1.2215000466194166E-4"/>
  </r>
  <r>
    <x v="6"/>
    <x v="16"/>
    <x v="15"/>
    <s v="WPR0661"/>
    <n v="5.2275207531266298E-5"/>
    <n v="5.2304077373859977E-5"/>
  </r>
  <r>
    <x v="0"/>
    <x v="17"/>
    <x v="16"/>
    <s v="BLN0331"/>
    <n v="2.0361884349416499E-2"/>
    <n v="2.0388459406646586E-2"/>
  </r>
  <r>
    <x v="1"/>
    <x v="17"/>
    <x v="16"/>
    <s v="BLN0331"/>
    <n v="4.5355604695322804E-3"/>
    <n v="4.546747216241446E-3"/>
  </r>
  <r>
    <x v="2"/>
    <x v="17"/>
    <x v="16"/>
    <s v="BLN0331"/>
    <n v="4.4133145460158504E-3"/>
    <n v="4.4133145460158504E-3"/>
  </r>
  <r>
    <x v="3"/>
    <x v="17"/>
    <x v="16"/>
    <s v="BLN0331"/>
    <n v="8.6990711386473393E-3"/>
    <n v="8.7261824047255195E-3"/>
  </r>
  <r>
    <x v="4"/>
    <x v="17"/>
    <x v="16"/>
    <s v="BLN0331"/>
    <n v="1.8770460675951301E-2"/>
    <n v="1.8812918608511871E-2"/>
  </r>
  <r>
    <x v="5"/>
    <x v="17"/>
    <x v="16"/>
    <s v="BLN0331"/>
    <n v="1.46975419134799E-3"/>
    <n v="1.4731943404434618E-3"/>
  </r>
  <r>
    <x v="6"/>
    <x v="17"/>
    <x v="16"/>
    <s v="BLN0331"/>
    <n v="1.2550284557788099E-3"/>
    <n v="1.2557215658721031E-3"/>
  </r>
  <r>
    <x v="0"/>
    <x v="18"/>
    <x v="17"/>
    <s v="ARA2201"/>
    <n v="0"/>
    <n v="0"/>
  </r>
  <r>
    <x v="0"/>
    <x v="18"/>
    <x v="17"/>
    <s v="ARA2201 ARA0"/>
    <n v="8.28804540020712E-4"/>
    <n v="8.2988624384073379E-4"/>
  </r>
  <r>
    <x v="0"/>
    <x v="18"/>
    <x v="17"/>
    <s v="ARI1101"/>
    <n v="0"/>
    <n v="0"/>
  </r>
  <r>
    <x v="0"/>
    <x v="18"/>
    <x v="17"/>
    <s v="ARI1101 ARI0"/>
    <n v="0"/>
    <n v="0"/>
  </r>
  <r>
    <x v="0"/>
    <x v="18"/>
    <x v="17"/>
    <s v="ARI1102"/>
    <n v="0"/>
    <n v="0"/>
  </r>
  <r>
    <x v="0"/>
    <x v="18"/>
    <x v="17"/>
    <s v="ARI1102 ARI0"/>
    <n v="6.2260811505382798E-4"/>
    <n v="6.2342070420351274E-4"/>
  </r>
  <r>
    <x v="0"/>
    <x v="18"/>
    <x v="17"/>
    <s v="ATI2201"/>
    <n v="0"/>
    <n v="0"/>
  </r>
  <r>
    <x v="0"/>
    <x v="18"/>
    <x v="17"/>
    <s v="ATI2201 ATI0"/>
    <n v="1.4886570776812E-4"/>
    <n v="1.4905999797405804E-4"/>
  </r>
  <r>
    <x v="0"/>
    <x v="18"/>
    <x v="17"/>
    <s v="KPO1101"/>
    <n v="0"/>
    <n v="0"/>
  </r>
  <r>
    <x v="0"/>
    <x v="18"/>
    <x v="17"/>
    <s v="KPO1101 KPO0"/>
    <n v="7.5503045477975895E-4"/>
    <n v="7.5601587328041973E-4"/>
  </r>
  <r>
    <x v="0"/>
    <x v="18"/>
    <x v="17"/>
    <s v="MTI2201"/>
    <n v="0"/>
    <n v="0"/>
  </r>
  <r>
    <x v="0"/>
    <x v="18"/>
    <x v="17"/>
    <s v="MTI2201 MTI0"/>
    <n v="2.7906868791034499E-3"/>
    <n v="2.7943291089801534E-3"/>
  </r>
  <r>
    <x v="0"/>
    <x v="18"/>
    <x v="17"/>
    <s v="OHK2201"/>
    <n v="0"/>
    <n v="0"/>
  </r>
  <r>
    <x v="0"/>
    <x v="18"/>
    <x v="17"/>
    <s v="OHK2201 OHK0"/>
    <n v="0"/>
    <n v="0"/>
  </r>
  <r>
    <x v="0"/>
    <x v="18"/>
    <x v="17"/>
    <s v="WKM2201 WKM0"/>
    <n v="7.0445806693725395E-4"/>
    <n v="7.053774815220632E-4"/>
  </r>
  <r>
    <x v="0"/>
    <x v="18"/>
    <x v="17"/>
    <s v="WPA2201"/>
    <n v="0"/>
    <n v="0"/>
  </r>
  <r>
    <x v="0"/>
    <x v="18"/>
    <x v="17"/>
    <s v="WPA2201 WPA0"/>
    <n v="3.2987482636878099E-4"/>
    <n v="3.3030535834897888E-4"/>
  </r>
  <r>
    <x v="1"/>
    <x v="18"/>
    <x v="17"/>
    <s v="ARA2201"/>
    <n v="0"/>
    <n v="0"/>
  </r>
  <r>
    <x v="1"/>
    <x v="18"/>
    <x v="17"/>
    <s v="ARA2201 ARA0"/>
    <n v="0"/>
    <n v="0"/>
  </r>
  <r>
    <x v="1"/>
    <x v="18"/>
    <x v="17"/>
    <s v="ARI1101"/>
    <n v="0"/>
    <n v="0"/>
  </r>
  <r>
    <x v="1"/>
    <x v="18"/>
    <x v="17"/>
    <s v="ARI1101 ARI0"/>
    <n v="0"/>
    <n v="0"/>
  </r>
  <r>
    <x v="1"/>
    <x v="18"/>
    <x v="17"/>
    <s v="ARI1102"/>
    <n v="0"/>
    <n v="0"/>
  </r>
  <r>
    <x v="1"/>
    <x v="18"/>
    <x v="17"/>
    <s v="ARI1102 ARI0"/>
    <n v="0"/>
    <n v="0"/>
  </r>
  <r>
    <x v="1"/>
    <x v="18"/>
    <x v="17"/>
    <s v="ATI2201"/>
    <n v="0"/>
    <n v="0"/>
  </r>
  <r>
    <x v="1"/>
    <x v="18"/>
    <x v="17"/>
    <s v="ATI2201 ATI0"/>
    <n v="0"/>
    <n v="0"/>
  </r>
  <r>
    <x v="1"/>
    <x v="18"/>
    <x v="17"/>
    <s v="KPO1101"/>
    <n v="0"/>
    <n v="0"/>
  </r>
  <r>
    <x v="1"/>
    <x v="18"/>
    <x v="17"/>
    <s v="KPO1101 KPO0"/>
    <n v="0"/>
    <n v="0"/>
  </r>
  <r>
    <x v="1"/>
    <x v="18"/>
    <x v="17"/>
    <s v="MTI2201"/>
    <n v="0"/>
    <n v="0"/>
  </r>
  <r>
    <x v="1"/>
    <x v="18"/>
    <x v="17"/>
    <s v="MTI2201 MTI0"/>
    <n v="0"/>
    <n v="0"/>
  </r>
  <r>
    <x v="1"/>
    <x v="18"/>
    <x v="17"/>
    <s v="OHK2201"/>
    <n v="0"/>
    <n v="0"/>
  </r>
  <r>
    <x v="1"/>
    <x v="18"/>
    <x v="17"/>
    <s v="OHK2201 OHK0"/>
    <n v="0"/>
    <n v="0"/>
  </r>
  <r>
    <x v="1"/>
    <x v="18"/>
    <x v="17"/>
    <s v="WKM2201 WKM0"/>
    <n v="0"/>
    <n v="0"/>
  </r>
  <r>
    <x v="1"/>
    <x v="18"/>
    <x v="17"/>
    <s v="WPA2201"/>
    <n v="0"/>
    <n v="0"/>
  </r>
  <r>
    <x v="1"/>
    <x v="18"/>
    <x v="17"/>
    <s v="WPA2201 WPA0"/>
    <n v="0"/>
    <n v="0"/>
  </r>
  <r>
    <x v="2"/>
    <x v="18"/>
    <x v="17"/>
    <s v="ARA2201"/>
    <n v="0"/>
    <n v="0"/>
  </r>
  <r>
    <x v="2"/>
    <x v="18"/>
    <x v="17"/>
    <s v="ARA2201 ARA0"/>
    <n v="0"/>
    <n v="0"/>
  </r>
  <r>
    <x v="2"/>
    <x v="18"/>
    <x v="17"/>
    <s v="ARI1101"/>
    <n v="0"/>
    <n v="0"/>
  </r>
  <r>
    <x v="2"/>
    <x v="18"/>
    <x v="17"/>
    <s v="ARI1101 ARI0"/>
    <n v="0"/>
    <n v="0"/>
  </r>
  <r>
    <x v="2"/>
    <x v="18"/>
    <x v="17"/>
    <s v="ARI1102"/>
    <n v="0"/>
    <n v="0"/>
  </r>
  <r>
    <x v="2"/>
    <x v="18"/>
    <x v="17"/>
    <s v="ARI1102 ARI0"/>
    <n v="0"/>
    <n v="0"/>
  </r>
  <r>
    <x v="2"/>
    <x v="18"/>
    <x v="17"/>
    <s v="ATI2201"/>
    <n v="0"/>
    <n v="0"/>
  </r>
  <r>
    <x v="2"/>
    <x v="18"/>
    <x v="17"/>
    <s v="ATI2201 ATI0"/>
    <n v="0"/>
    <n v="0"/>
  </r>
  <r>
    <x v="2"/>
    <x v="18"/>
    <x v="17"/>
    <s v="KPO1101"/>
    <n v="0"/>
    <n v="0"/>
  </r>
  <r>
    <x v="2"/>
    <x v="18"/>
    <x v="17"/>
    <s v="KPO1101 KPO0"/>
    <n v="0"/>
    <n v="0"/>
  </r>
  <r>
    <x v="2"/>
    <x v="18"/>
    <x v="17"/>
    <s v="MTI2201"/>
    <n v="0"/>
    <n v="0"/>
  </r>
  <r>
    <x v="2"/>
    <x v="18"/>
    <x v="17"/>
    <s v="MTI2201 MTI0"/>
    <n v="0"/>
    <n v="0"/>
  </r>
  <r>
    <x v="2"/>
    <x v="18"/>
    <x v="17"/>
    <s v="OHK2201"/>
    <n v="0"/>
    <n v="0"/>
  </r>
  <r>
    <x v="2"/>
    <x v="18"/>
    <x v="17"/>
    <s v="OHK2201 OHK0"/>
    <n v="0"/>
    <n v="0"/>
  </r>
  <r>
    <x v="2"/>
    <x v="18"/>
    <x v="17"/>
    <s v="WKM2201 WKM0"/>
    <n v="0"/>
    <n v="0"/>
  </r>
  <r>
    <x v="2"/>
    <x v="18"/>
    <x v="17"/>
    <s v="WPA2201"/>
    <n v="0"/>
    <n v="0"/>
  </r>
  <r>
    <x v="2"/>
    <x v="18"/>
    <x v="17"/>
    <s v="WPA2201 WPA0"/>
    <n v="0"/>
    <n v="0"/>
  </r>
  <r>
    <x v="3"/>
    <x v="18"/>
    <x v="17"/>
    <s v="ARA2201"/>
    <n v="0"/>
    <n v="0"/>
  </r>
  <r>
    <x v="3"/>
    <x v="18"/>
    <x v="17"/>
    <s v="ARA2201 ARA0"/>
    <n v="0"/>
    <n v="0"/>
  </r>
  <r>
    <x v="3"/>
    <x v="18"/>
    <x v="17"/>
    <s v="ARI1101"/>
    <n v="0"/>
    <n v="0"/>
  </r>
  <r>
    <x v="3"/>
    <x v="18"/>
    <x v="17"/>
    <s v="ARI1101 ARI0"/>
    <n v="0"/>
    <n v="0"/>
  </r>
  <r>
    <x v="3"/>
    <x v="18"/>
    <x v="17"/>
    <s v="ARI1102"/>
    <n v="0"/>
    <n v="0"/>
  </r>
  <r>
    <x v="3"/>
    <x v="18"/>
    <x v="17"/>
    <s v="ARI1102 ARI0"/>
    <n v="0"/>
    <n v="0"/>
  </r>
  <r>
    <x v="3"/>
    <x v="18"/>
    <x v="17"/>
    <s v="ATI2201"/>
    <n v="0"/>
    <n v="0"/>
  </r>
  <r>
    <x v="3"/>
    <x v="18"/>
    <x v="17"/>
    <s v="ATI2201 ATI0"/>
    <n v="0"/>
    <n v="0"/>
  </r>
  <r>
    <x v="3"/>
    <x v="18"/>
    <x v="17"/>
    <s v="KPO1101"/>
    <n v="0"/>
    <n v="0"/>
  </r>
  <r>
    <x v="3"/>
    <x v="18"/>
    <x v="17"/>
    <s v="KPO1101 KPO0"/>
    <n v="0"/>
    <n v="0"/>
  </r>
  <r>
    <x v="3"/>
    <x v="18"/>
    <x v="17"/>
    <s v="MTI2201"/>
    <n v="0"/>
    <n v="0"/>
  </r>
  <r>
    <x v="3"/>
    <x v="18"/>
    <x v="17"/>
    <s v="MTI2201 MTI0"/>
    <n v="0"/>
    <n v="0"/>
  </r>
  <r>
    <x v="3"/>
    <x v="18"/>
    <x v="17"/>
    <s v="OHK2201"/>
    <n v="0"/>
    <n v="0"/>
  </r>
  <r>
    <x v="3"/>
    <x v="18"/>
    <x v="17"/>
    <s v="OHK2201 OHK0"/>
    <n v="0"/>
    <n v="0"/>
  </r>
  <r>
    <x v="3"/>
    <x v="18"/>
    <x v="17"/>
    <s v="WKM2201 WKM0"/>
    <n v="0"/>
    <n v="0"/>
  </r>
  <r>
    <x v="3"/>
    <x v="18"/>
    <x v="17"/>
    <s v="WPA2201"/>
    <n v="0"/>
    <n v="0"/>
  </r>
  <r>
    <x v="3"/>
    <x v="18"/>
    <x v="17"/>
    <s v="WPA2201 WPA0"/>
    <n v="0"/>
    <n v="0"/>
  </r>
  <r>
    <x v="4"/>
    <x v="18"/>
    <x v="17"/>
    <s v="ARA2201"/>
    <n v="0"/>
    <n v="0"/>
  </r>
  <r>
    <x v="4"/>
    <x v="18"/>
    <x v="17"/>
    <s v="ARA2201 ARA0"/>
    <n v="0"/>
    <n v="0"/>
  </r>
  <r>
    <x v="4"/>
    <x v="18"/>
    <x v="17"/>
    <s v="ARI1101"/>
    <n v="0"/>
    <n v="0"/>
  </r>
  <r>
    <x v="4"/>
    <x v="18"/>
    <x v="17"/>
    <s v="ARI1101 ARI0"/>
    <n v="0"/>
    <n v="0"/>
  </r>
  <r>
    <x v="4"/>
    <x v="18"/>
    <x v="17"/>
    <s v="ARI1102"/>
    <n v="0"/>
    <n v="0"/>
  </r>
  <r>
    <x v="4"/>
    <x v="18"/>
    <x v="17"/>
    <s v="ARI1102 ARI0"/>
    <n v="0"/>
    <n v="0"/>
  </r>
  <r>
    <x v="4"/>
    <x v="18"/>
    <x v="17"/>
    <s v="ATI2201"/>
    <n v="0"/>
    <n v="0"/>
  </r>
  <r>
    <x v="4"/>
    <x v="18"/>
    <x v="17"/>
    <s v="ATI2201 ATI0"/>
    <n v="0"/>
    <n v="0"/>
  </r>
  <r>
    <x v="4"/>
    <x v="18"/>
    <x v="17"/>
    <s v="KPO1101"/>
    <n v="0"/>
    <n v="0"/>
  </r>
  <r>
    <x v="4"/>
    <x v="18"/>
    <x v="17"/>
    <s v="KPO1101 KPO0"/>
    <n v="0"/>
    <n v="0"/>
  </r>
  <r>
    <x v="4"/>
    <x v="18"/>
    <x v="17"/>
    <s v="MTI2201"/>
    <n v="0"/>
    <n v="0"/>
  </r>
  <r>
    <x v="4"/>
    <x v="18"/>
    <x v="17"/>
    <s v="MTI2201 MTI0"/>
    <n v="0"/>
    <n v="0"/>
  </r>
  <r>
    <x v="4"/>
    <x v="18"/>
    <x v="17"/>
    <s v="OHK2201"/>
    <n v="0"/>
    <n v="0"/>
  </r>
  <r>
    <x v="4"/>
    <x v="18"/>
    <x v="17"/>
    <s v="OHK2201 OHK0"/>
    <n v="0"/>
    <n v="0"/>
  </r>
  <r>
    <x v="4"/>
    <x v="18"/>
    <x v="17"/>
    <s v="WKM2201 WKM0"/>
    <n v="0"/>
    <n v="0"/>
  </r>
  <r>
    <x v="4"/>
    <x v="18"/>
    <x v="17"/>
    <s v="WPA2201"/>
    <n v="0"/>
    <n v="0"/>
  </r>
  <r>
    <x v="4"/>
    <x v="18"/>
    <x v="17"/>
    <s v="WPA2201 WPA0"/>
    <n v="0"/>
    <n v="0"/>
  </r>
  <r>
    <x v="5"/>
    <x v="18"/>
    <x v="17"/>
    <s v="ARA2201"/>
    <n v="0"/>
    <n v="0"/>
  </r>
  <r>
    <x v="5"/>
    <x v="18"/>
    <x v="17"/>
    <s v="ARA2201 ARA0"/>
    <n v="5.3233563445742099E-3"/>
    <n v="5.3358163461319297E-3"/>
  </r>
  <r>
    <x v="5"/>
    <x v="18"/>
    <x v="17"/>
    <s v="ARI1101"/>
    <n v="0"/>
    <n v="0"/>
  </r>
  <r>
    <x v="5"/>
    <x v="18"/>
    <x v="17"/>
    <s v="ARI1101 ARI0"/>
    <n v="4.2920987027396098E-3"/>
    <n v="4.3021449128860583E-3"/>
  </r>
  <r>
    <x v="5"/>
    <x v="18"/>
    <x v="17"/>
    <s v="ARI1102"/>
    <n v="0"/>
    <n v="0"/>
  </r>
  <r>
    <x v="5"/>
    <x v="18"/>
    <x v="17"/>
    <s v="ARI1102 ARI0"/>
    <n v="4.1016543355272403E-3"/>
    <n v="4.1112547860892223E-3"/>
  </r>
  <r>
    <x v="5"/>
    <x v="18"/>
    <x v="17"/>
    <s v="ATI2201"/>
    <n v="0"/>
    <n v="0"/>
  </r>
  <r>
    <x v="5"/>
    <x v="18"/>
    <x v="17"/>
    <s v="ATI2201 ATI0"/>
    <n v="5.6219884104042103E-3"/>
    <n v="5.6351473987974101E-3"/>
  </r>
  <r>
    <x v="5"/>
    <x v="18"/>
    <x v="17"/>
    <s v="KPO1101"/>
    <n v="0"/>
    <n v="0"/>
  </r>
  <r>
    <x v="5"/>
    <x v="18"/>
    <x v="17"/>
    <s v="KPO1101 KPO0"/>
    <n v="4.1200434279624496E-3"/>
    <n v="4.1296869205651211E-3"/>
  </r>
  <r>
    <x v="5"/>
    <x v="18"/>
    <x v="17"/>
    <s v="MTI2201"/>
    <n v="0"/>
    <n v="0"/>
  </r>
  <r>
    <x v="5"/>
    <x v="18"/>
    <x v="17"/>
    <s v="MTI2201 MTI0"/>
    <n v="1.8043066314329601E-2"/>
    <n v="1.8085298436289976E-2"/>
  </r>
  <r>
    <x v="5"/>
    <x v="18"/>
    <x v="17"/>
    <s v="OHK2201"/>
    <n v="0"/>
    <n v="0"/>
  </r>
  <r>
    <x v="5"/>
    <x v="18"/>
    <x v="17"/>
    <s v="OHK2201 OHK0"/>
    <n v="7.7611391466432204E-3"/>
    <n v="7.779305093011891E-3"/>
  </r>
  <r>
    <x v="5"/>
    <x v="18"/>
    <x v="17"/>
    <s v="WKM2201 WKM0"/>
    <n v="8.1449064402536395E-3"/>
    <n v="8.1639706434299842E-3"/>
  </r>
  <r>
    <x v="5"/>
    <x v="18"/>
    <x v="17"/>
    <s v="WPA2201"/>
    <n v="0"/>
    <n v="0"/>
  </r>
  <r>
    <x v="5"/>
    <x v="18"/>
    <x v="17"/>
    <s v="WPA2201 WPA0"/>
    <n v="4.0367225662402504E-3"/>
    <n v="4.0461710356283088E-3"/>
  </r>
  <r>
    <x v="6"/>
    <x v="18"/>
    <x v="17"/>
    <s v="ARA2201"/>
    <n v="0"/>
    <n v="0"/>
  </r>
  <r>
    <x v="6"/>
    <x v="18"/>
    <x v="17"/>
    <s v="ARA2201 ARA0"/>
    <n v="3.5327795395529903E-2"/>
    <n v="3.5347305751211235E-2"/>
  </r>
  <r>
    <x v="6"/>
    <x v="18"/>
    <x v="17"/>
    <s v="ARI1101"/>
    <n v="0"/>
    <n v="0"/>
  </r>
  <r>
    <x v="6"/>
    <x v="18"/>
    <x v="17"/>
    <s v="ARI1101 ARI0"/>
    <n v="1.28225077843855E-2"/>
    <n v="1.2829589225069786E-2"/>
  </r>
  <r>
    <x v="6"/>
    <x v="18"/>
    <x v="17"/>
    <s v="ARI1102"/>
    <n v="0"/>
    <n v="0"/>
  </r>
  <r>
    <x v="6"/>
    <x v="18"/>
    <x v="17"/>
    <s v="ARI1102 ARI0"/>
    <n v="0"/>
    <n v="0"/>
  </r>
  <r>
    <x v="6"/>
    <x v="18"/>
    <x v="17"/>
    <s v="ATI2201"/>
    <n v="0"/>
    <n v="0"/>
  </r>
  <r>
    <x v="6"/>
    <x v="18"/>
    <x v="17"/>
    <s v="ATI2201 ATI0"/>
    <n v="1.0765834932407599E-2"/>
    <n v="1.0771780541704362E-2"/>
  </r>
  <r>
    <x v="6"/>
    <x v="18"/>
    <x v="17"/>
    <s v="KPO1101"/>
    <n v="0"/>
    <n v="0"/>
  </r>
  <r>
    <x v="6"/>
    <x v="18"/>
    <x v="17"/>
    <s v="KPO1101 KPO0"/>
    <n v="0"/>
    <n v="0"/>
  </r>
  <r>
    <x v="6"/>
    <x v="18"/>
    <x v="17"/>
    <s v="MTI2201"/>
    <n v="0"/>
    <n v="0"/>
  </r>
  <r>
    <x v="6"/>
    <x v="18"/>
    <x v="17"/>
    <s v="MTI2201 MTI0"/>
    <n v="0"/>
    <n v="0"/>
  </r>
  <r>
    <x v="6"/>
    <x v="18"/>
    <x v="17"/>
    <s v="OHK2201"/>
    <n v="0"/>
    <n v="0"/>
  </r>
  <r>
    <x v="6"/>
    <x v="18"/>
    <x v="17"/>
    <s v="OHK2201 OHK0"/>
    <n v="4.7087525411129198E-2"/>
    <n v="4.7113530271003394E-2"/>
  </r>
  <r>
    <x v="6"/>
    <x v="18"/>
    <x v="17"/>
    <s v="WKM2201 WKM0"/>
    <n v="0"/>
    <n v="0"/>
  </r>
  <r>
    <x v="6"/>
    <x v="18"/>
    <x v="17"/>
    <s v="WPA2201"/>
    <n v="0"/>
    <n v="0"/>
  </r>
  <r>
    <x v="6"/>
    <x v="18"/>
    <x v="17"/>
    <s v="WPA2201 WPA0"/>
    <n v="0"/>
    <n v="0"/>
  </r>
  <r>
    <x v="0"/>
    <x v="19"/>
    <x v="18"/>
    <s v="AVI2201"/>
    <n v="0"/>
    <n v="0"/>
  </r>
  <r>
    <x v="0"/>
    <x v="19"/>
    <x v="18"/>
    <s v="AVI2201 AVI0"/>
    <n v="6.5614237642933095E-5"/>
    <n v="6.5699873239842831E-5"/>
  </r>
  <r>
    <x v="0"/>
    <x v="19"/>
    <x v="18"/>
    <s v="BEN2202"/>
    <n v="0"/>
    <n v="0"/>
  </r>
  <r>
    <x v="0"/>
    <x v="19"/>
    <x v="18"/>
    <s v="BEN2202 BEN0"/>
    <n v="0"/>
    <n v="0"/>
  </r>
  <r>
    <x v="0"/>
    <x v="19"/>
    <x v="18"/>
    <s v="MAN2201"/>
    <n v="3.8006923952812099E-4"/>
    <n v="3.805652821152671E-4"/>
  </r>
  <r>
    <x v="0"/>
    <x v="19"/>
    <x v="18"/>
    <s v="MAN2201 MAN0"/>
    <n v="0"/>
    <n v="0"/>
  </r>
  <r>
    <x v="0"/>
    <x v="19"/>
    <x v="18"/>
    <s v="OHA2201"/>
    <n v="0"/>
    <n v="0"/>
  </r>
  <r>
    <x v="0"/>
    <x v="19"/>
    <x v="18"/>
    <s v="OHA2201 OHA0"/>
    <n v="1.55608804455614E-4"/>
    <n v="1.5581189532937352E-4"/>
  </r>
  <r>
    <x v="0"/>
    <x v="19"/>
    <x v="18"/>
    <s v="OHB2201"/>
    <n v="0"/>
    <n v="0"/>
  </r>
  <r>
    <x v="0"/>
    <x v="19"/>
    <x v="18"/>
    <s v="OHB2201 OHB0"/>
    <n v="1.5853812233955001E-4"/>
    <n v="1.5874503637569836E-4"/>
  </r>
  <r>
    <x v="0"/>
    <x v="19"/>
    <x v="18"/>
    <s v="OHC2201"/>
    <n v="0"/>
    <n v="0"/>
  </r>
  <r>
    <x v="0"/>
    <x v="19"/>
    <x v="18"/>
    <s v="OHC2201 OHC0"/>
    <n v="1.5981083113755399E-4"/>
    <n v="1.6001940623358089E-4"/>
  </r>
  <r>
    <x v="0"/>
    <x v="19"/>
    <x v="18"/>
    <s v="TWZ0331"/>
    <n v="2.7030026733834798E-4"/>
    <n v="2.706530463322052E-4"/>
  </r>
  <r>
    <x v="0"/>
    <x v="19"/>
    <x v="18"/>
    <s v="WDV1101"/>
    <n v="1.1269898842555101E-3"/>
    <n v="1.1284607609267389E-3"/>
  </r>
  <r>
    <x v="0"/>
    <x v="19"/>
    <x v="18"/>
    <s v="WDV1101 TAP0"/>
    <n v="0"/>
    <n v="0"/>
  </r>
  <r>
    <x v="0"/>
    <x v="19"/>
    <x v="18"/>
    <s v="WTK0111 WTK0"/>
    <n v="0"/>
    <n v="0"/>
  </r>
  <r>
    <x v="0"/>
    <x v="19"/>
    <x v="18"/>
    <s v="WWD1102"/>
    <n v="1.2702693166953399E-5"/>
    <n v="1.2719271927155309E-5"/>
  </r>
  <r>
    <x v="0"/>
    <x v="19"/>
    <x v="18"/>
    <s v="WWD1102 WWD0"/>
    <n v="0"/>
    <n v="0"/>
  </r>
  <r>
    <x v="0"/>
    <x v="19"/>
    <x v="18"/>
    <s v="WWD1103"/>
    <n v="1.00238206462826E-5"/>
    <n v="1.0036903109711223E-5"/>
  </r>
  <r>
    <x v="0"/>
    <x v="19"/>
    <x v="18"/>
    <s v="WWD1103 WWD0"/>
    <n v="0"/>
    <n v="0"/>
  </r>
  <r>
    <x v="1"/>
    <x v="19"/>
    <x v="18"/>
    <s v="AVI2201"/>
    <n v="0"/>
    <n v="0"/>
  </r>
  <r>
    <x v="1"/>
    <x v="19"/>
    <x v="18"/>
    <s v="AVI2201 AVI0"/>
    <n v="2.2181326849545002E-2"/>
    <n v="2.2236036049611E-2"/>
  </r>
  <r>
    <x v="1"/>
    <x v="19"/>
    <x v="18"/>
    <s v="BEN2202"/>
    <n v="0"/>
    <n v="0"/>
  </r>
  <r>
    <x v="1"/>
    <x v="19"/>
    <x v="18"/>
    <s v="BEN2202 BEN0"/>
    <n v="8.8906085403127999E-2"/>
    <n v="8.9125368083843928E-2"/>
  </r>
  <r>
    <x v="1"/>
    <x v="19"/>
    <x v="18"/>
    <s v="MAN2201"/>
    <n v="1.2888549806004099E-4"/>
    <n v="1.2920338808288773E-4"/>
  </r>
  <r>
    <x v="1"/>
    <x v="19"/>
    <x v="18"/>
    <s v="MAN2201 MAN0"/>
    <n v="0.140326012561268"/>
    <n v="0.14067212007538346"/>
  </r>
  <r>
    <x v="1"/>
    <x v="19"/>
    <x v="18"/>
    <s v="OHA2201"/>
    <n v="0"/>
    <n v="0"/>
  </r>
  <r>
    <x v="1"/>
    <x v="19"/>
    <x v="18"/>
    <s v="OHA2201 OHA0"/>
    <n v="2.6406276809615398E-2"/>
    <n v="2.6471406650168873E-2"/>
  </r>
  <r>
    <x v="1"/>
    <x v="19"/>
    <x v="18"/>
    <s v="OHB2201"/>
    <n v="0"/>
    <n v="0"/>
  </r>
  <r>
    <x v="1"/>
    <x v="19"/>
    <x v="18"/>
    <s v="OHB2201 OHB0"/>
    <n v="2.29040754023703E-2"/>
    <n v="2.2960567227769856E-2"/>
  </r>
  <r>
    <x v="1"/>
    <x v="19"/>
    <x v="18"/>
    <s v="OHC2201"/>
    <n v="0"/>
    <n v="0"/>
  </r>
  <r>
    <x v="1"/>
    <x v="19"/>
    <x v="18"/>
    <s v="OHC2201 OHC0"/>
    <n v="2.26502449238963E-2"/>
    <n v="2.2706110688351717E-2"/>
  </r>
  <r>
    <x v="1"/>
    <x v="19"/>
    <x v="18"/>
    <s v="TWZ0331"/>
    <n v="9.1630291954518194E-5"/>
    <n v="9.1856293762644848E-5"/>
  </r>
  <r>
    <x v="1"/>
    <x v="19"/>
    <x v="18"/>
    <s v="WDV1101"/>
    <n v="9.9921092072891894E-5"/>
    <n v="1.0016754274981076E-4"/>
  </r>
  <r>
    <x v="1"/>
    <x v="19"/>
    <x v="18"/>
    <s v="WDV1101 TAP0"/>
    <n v="0"/>
    <n v="0"/>
  </r>
  <r>
    <x v="1"/>
    <x v="19"/>
    <x v="18"/>
    <s v="WTK0111 WTK0"/>
    <n v="1.32891246647016E-2"/>
    <n v="1.3321901666046678E-2"/>
  </r>
  <r>
    <x v="1"/>
    <x v="19"/>
    <x v="18"/>
    <s v="WWD1102"/>
    <n v="3.8728497175537501E-4"/>
    <n v="3.8824019193431369E-4"/>
  </r>
  <r>
    <x v="1"/>
    <x v="19"/>
    <x v="18"/>
    <s v="WWD1102 WWD0"/>
    <n v="0"/>
    <n v="0"/>
  </r>
  <r>
    <x v="1"/>
    <x v="19"/>
    <x v="18"/>
    <s v="WWD1103"/>
    <n v="4.3179728506902902E-4"/>
    <n v="4.3286229277650443E-4"/>
  </r>
  <r>
    <x v="1"/>
    <x v="19"/>
    <x v="18"/>
    <s v="WWD1103 WWD0"/>
    <n v="0"/>
    <n v="0"/>
  </r>
  <r>
    <x v="2"/>
    <x v="19"/>
    <x v="18"/>
    <s v="AVI2201"/>
    <n v="0"/>
    <n v="0"/>
  </r>
  <r>
    <x v="2"/>
    <x v="19"/>
    <x v="18"/>
    <s v="AVI2201 AVI0"/>
    <n v="2.2443603936157699E-2"/>
    <n v="2.2443603936157699E-2"/>
  </r>
  <r>
    <x v="2"/>
    <x v="19"/>
    <x v="18"/>
    <s v="BEN2202"/>
    <n v="0"/>
    <n v="0"/>
  </r>
  <r>
    <x v="2"/>
    <x v="19"/>
    <x v="18"/>
    <s v="BEN2202 BEN0"/>
    <n v="8.9928023452476094E-2"/>
    <n v="8.9928023452476094E-2"/>
  </r>
  <r>
    <x v="2"/>
    <x v="19"/>
    <x v="18"/>
    <s v="MAN2201"/>
    <n v="1.2735176302643801E-4"/>
    <n v="1.2735176302643801E-4"/>
  </r>
  <r>
    <x v="2"/>
    <x v="19"/>
    <x v="18"/>
    <s v="MAN2201 MAN0"/>
    <n v="0.14171596132213199"/>
    <n v="0.14171596132213199"/>
  </r>
  <r>
    <x v="2"/>
    <x v="19"/>
    <x v="18"/>
    <s v="OHA2201"/>
    <n v="0"/>
    <n v="0"/>
  </r>
  <r>
    <x v="2"/>
    <x v="19"/>
    <x v="18"/>
    <s v="OHA2201 OHA0"/>
    <n v="2.67300535781149E-2"/>
    <n v="2.67300535781149E-2"/>
  </r>
  <r>
    <x v="2"/>
    <x v="19"/>
    <x v="18"/>
    <s v="OHB2201"/>
    <n v="0"/>
    <n v="0"/>
  </r>
  <r>
    <x v="2"/>
    <x v="19"/>
    <x v="18"/>
    <s v="OHB2201 OHB0"/>
    <n v="2.31980370219034E-2"/>
    <n v="2.31980370219034E-2"/>
  </r>
  <r>
    <x v="2"/>
    <x v="19"/>
    <x v="18"/>
    <s v="OHC2201"/>
    <n v="0"/>
    <n v="0"/>
  </r>
  <r>
    <x v="2"/>
    <x v="19"/>
    <x v="18"/>
    <s v="OHC2201 OHC0"/>
    <n v="2.2941335087565799E-2"/>
    <n v="2.2941335087565799E-2"/>
  </r>
  <r>
    <x v="2"/>
    <x v="19"/>
    <x v="18"/>
    <s v="TWZ0331"/>
    <n v="9.0532260862886502E-5"/>
    <n v="9.0532260862886502E-5"/>
  </r>
  <r>
    <x v="2"/>
    <x v="19"/>
    <x v="18"/>
    <s v="WDV1101"/>
    <n v="1.1562635750838999E-5"/>
    <n v="1.1562635750838999E-5"/>
  </r>
  <r>
    <x v="2"/>
    <x v="19"/>
    <x v="18"/>
    <s v="WDV1101 TAP0"/>
    <n v="0"/>
    <n v="0"/>
  </r>
  <r>
    <x v="2"/>
    <x v="19"/>
    <x v="18"/>
    <s v="WTK0111 WTK0"/>
    <n v="1.34476873900448E-2"/>
    <n v="1.34476873900448E-2"/>
  </r>
  <r>
    <x v="2"/>
    <x v="19"/>
    <x v="18"/>
    <s v="WWD1102"/>
    <n v="1.20852149094853E-4"/>
    <n v="1.20852149094853E-4"/>
  </r>
  <r>
    <x v="2"/>
    <x v="19"/>
    <x v="18"/>
    <s v="WWD1102 WWD0"/>
    <n v="0"/>
    <n v="0"/>
  </r>
  <r>
    <x v="2"/>
    <x v="19"/>
    <x v="18"/>
    <s v="WWD1103"/>
    <n v="1.5972236699301801E-4"/>
    <n v="1.5972236699301801E-4"/>
  </r>
  <r>
    <x v="2"/>
    <x v="19"/>
    <x v="18"/>
    <s v="WWD1103 WWD0"/>
    <n v="0"/>
    <n v="0"/>
  </r>
  <r>
    <x v="3"/>
    <x v="19"/>
    <x v="18"/>
    <s v="AVI2201"/>
    <n v="0"/>
    <n v="0"/>
  </r>
  <r>
    <x v="3"/>
    <x v="19"/>
    <x v="18"/>
    <s v="AVI2201 AVI0"/>
    <n v="0"/>
    <n v="0"/>
  </r>
  <r>
    <x v="3"/>
    <x v="19"/>
    <x v="18"/>
    <s v="BEN2202"/>
    <n v="0"/>
    <n v="0"/>
  </r>
  <r>
    <x v="3"/>
    <x v="19"/>
    <x v="18"/>
    <s v="BEN2202 BEN0"/>
    <n v="0"/>
    <n v="0"/>
  </r>
  <r>
    <x v="3"/>
    <x v="19"/>
    <x v="18"/>
    <s v="MAN2201"/>
    <n v="2.37638707669997E-5"/>
    <n v="2.3837932539014568E-5"/>
  </r>
  <r>
    <x v="3"/>
    <x v="19"/>
    <x v="18"/>
    <s v="MAN2201 MAN0"/>
    <n v="1.08862668025638E-2"/>
    <n v="1.0920194617519946E-2"/>
  </r>
  <r>
    <x v="3"/>
    <x v="19"/>
    <x v="18"/>
    <s v="OHA2201"/>
    <n v="0"/>
    <n v="0"/>
  </r>
  <r>
    <x v="3"/>
    <x v="19"/>
    <x v="18"/>
    <s v="OHA2201 OHA0"/>
    <n v="0"/>
    <n v="0"/>
  </r>
  <r>
    <x v="3"/>
    <x v="19"/>
    <x v="18"/>
    <s v="OHB2201"/>
    <n v="0"/>
    <n v="0"/>
  </r>
  <r>
    <x v="3"/>
    <x v="19"/>
    <x v="18"/>
    <s v="OHB2201 OHB0"/>
    <n v="0"/>
    <n v="0"/>
  </r>
  <r>
    <x v="3"/>
    <x v="19"/>
    <x v="18"/>
    <s v="OHC2201"/>
    <n v="0"/>
    <n v="0"/>
  </r>
  <r>
    <x v="3"/>
    <x v="19"/>
    <x v="18"/>
    <s v="OHC2201 OHC0"/>
    <n v="0"/>
    <n v="0"/>
  </r>
  <r>
    <x v="3"/>
    <x v="19"/>
    <x v="18"/>
    <s v="TWZ0331"/>
    <n v="1.1422918400834799E-4"/>
    <n v="1.1458518728182224E-4"/>
  </r>
  <r>
    <x v="3"/>
    <x v="19"/>
    <x v="18"/>
    <s v="WDV1101"/>
    <n v="1.0528739307308799E-5"/>
    <n v="1.0561552862719341E-5"/>
  </r>
  <r>
    <x v="3"/>
    <x v="19"/>
    <x v="18"/>
    <s v="WDV1101 TAP0"/>
    <n v="0"/>
    <n v="0"/>
  </r>
  <r>
    <x v="3"/>
    <x v="19"/>
    <x v="18"/>
    <s v="WTK0111 WTK0"/>
    <n v="0"/>
    <n v="0"/>
  </r>
  <r>
    <x v="3"/>
    <x v="19"/>
    <x v="18"/>
    <s v="WWD1102"/>
    <n v="8.2924776162770093E-6"/>
    <n v="8.3183217050905189E-6"/>
  </r>
  <r>
    <x v="3"/>
    <x v="19"/>
    <x v="18"/>
    <s v="WWD1102 WWD0"/>
    <n v="0"/>
    <n v="0"/>
  </r>
  <r>
    <x v="3"/>
    <x v="19"/>
    <x v="18"/>
    <s v="WWD1103"/>
    <n v="6.4369358371663797E-6"/>
    <n v="6.4569969997236423E-6"/>
  </r>
  <r>
    <x v="3"/>
    <x v="19"/>
    <x v="18"/>
    <s v="WWD1103 WWD0"/>
    <n v="0"/>
    <n v="0"/>
  </r>
  <r>
    <x v="4"/>
    <x v="19"/>
    <x v="18"/>
    <s v="AVI2201"/>
    <n v="0"/>
    <n v="0"/>
  </r>
  <r>
    <x v="4"/>
    <x v="19"/>
    <x v="18"/>
    <s v="AVI2201 AVI0"/>
    <n v="0"/>
    <n v="0"/>
  </r>
  <r>
    <x v="4"/>
    <x v="19"/>
    <x v="18"/>
    <s v="BEN2202"/>
    <n v="0"/>
    <n v="0"/>
  </r>
  <r>
    <x v="4"/>
    <x v="19"/>
    <x v="18"/>
    <s v="BEN2202 BEN0"/>
    <n v="0"/>
    <n v="0"/>
  </r>
  <r>
    <x v="4"/>
    <x v="19"/>
    <x v="18"/>
    <s v="MAN2201"/>
    <n v="3.5017098909750297E-4"/>
    <n v="3.5096306002727073E-4"/>
  </r>
  <r>
    <x v="4"/>
    <x v="19"/>
    <x v="18"/>
    <s v="MAN2201 MAN0"/>
    <n v="0"/>
    <n v="0"/>
  </r>
  <r>
    <x v="4"/>
    <x v="19"/>
    <x v="18"/>
    <s v="OHA2201"/>
    <n v="0"/>
    <n v="0"/>
  </r>
  <r>
    <x v="4"/>
    <x v="19"/>
    <x v="18"/>
    <s v="OHA2201 OHA0"/>
    <n v="0"/>
    <n v="0"/>
  </r>
  <r>
    <x v="4"/>
    <x v="19"/>
    <x v="18"/>
    <s v="OHB2201"/>
    <n v="0"/>
    <n v="0"/>
  </r>
  <r>
    <x v="4"/>
    <x v="19"/>
    <x v="18"/>
    <s v="OHB2201 OHB0"/>
    <n v="0"/>
    <n v="0"/>
  </r>
  <r>
    <x v="4"/>
    <x v="19"/>
    <x v="18"/>
    <s v="OHC2201"/>
    <n v="0"/>
    <n v="0"/>
  </r>
  <r>
    <x v="4"/>
    <x v="19"/>
    <x v="18"/>
    <s v="OHC2201 OHC0"/>
    <n v="0"/>
    <n v="0"/>
  </r>
  <r>
    <x v="4"/>
    <x v="19"/>
    <x v="18"/>
    <s v="TWZ0331"/>
    <n v="1.05805684328641E-4"/>
    <n v="1.0604501199818008E-4"/>
  </r>
  <r>
    <x v="4"/>
    <x v="19"/>
    <x v="18"/>
    <s v="WDV1101"/>
    <n v="8.3566991543175798E-6"/>
    <n v="8.3756016296083202E-6"/>
  </r>
  <r>
    <x v="4"/>
    <x v="19"/>
    <x v="18"/>
    <s v="WDV1101 TAP0"/>
    <n v="0"/>
    <n v="0"/>
  </r>
  <r>
    <x v="4"/>
    <x v="19"/>
    <x v="18"/>
    <s v="WTK0111 WTK0"/>
    <n v="0"/>
    <n v="0"/>
  </r>
  <r>
    <x v="4"/>
    <x v="19"/>
    <x v="18"/>
    <s v="WWD1102"/>
    <n v="1.20498671463927E-5"/>
    <n v="1.2077123400541052E-5"/>
  </r>
  <r>
    <x v="4"/>
    <x v="19"/>
    <x v="18"/>
    <s v="WWD1102 WWD0"/>
    <n v="0"/>
    <n v="0"/>
  </r>
  <r>
    <x v="4"/>
    <x v="19"/>
    <x v="18"/>
    <s v="WWD1103"/>
    <n v="9.7384324798985499E-6"/>
    <n v="9.7604603734391147E-6"/>
  </r>
  <r>
    <x v="4"/>
    <x v="19"/>
    <x v="18"/>
    <s v="WWD1103 WWD0"/>
    <n v="0"/>
    <n v="0"/>
  </r>
  <r>
    <x v="5"/>
    <x v="19"/>
    <x v="18"/>
    <s v="AVI2201"/>
    <n v="0"/>
    <n v="0"/>
  </r>
  <r>
    <x v="5"/>
    <x v="19"/>
    <x v="18"/>
    <s v="AVI2201 AVI0"/>
    <n v="6.7049623925911402E-3"/>
    <n v="6.7206562211550103E-3"/>
  </r>
  <r>
    <x v="5"/>
    <x v="19"/>
    <x v="18"/>
    <s v="BEN2202"/>
    <n v="0"/>
    <n v="0"/>
  </r>
  <r>
    <x v="5"/>
    <x v="19"/>
    <x v="18"/>
    <s v="BEN2202 BEN0"/>
    <n v="1.7757599885162598E-2"/>
    <n v="1.7799163836156789E-2"/>
  </r>
  <r>
    <x v="5"/>
    <x v="19"/>
    <x v="18"/>
    <s v="MAN2201"/>
    <n v="2.3232597734199601E-5"/>
    <n v="2.3286976623235096E-5"/>
  </r>
  <r>
    <x v="5"/>
    <x v="19"/>
    <x v="18"/>
    <s v="MAN2201 MAN0"/>
    <n v="2.63978936700042E-2"/>
    <n v="2.6459681342096454E-2"/>
  </r>
  <r>
    <x v="5"/>
    <x v="19"/>
    <x v="18"/>
    <s v="OHA2201"/>
    <n v="0"/>
    <n v="0"/>
  </r>
  <r>
    <x v="5"/>
    <x v="19"/>
    <x v="18"/>
    <s v="OHA2201 OHA0"/>
    <n v="5.9551555458864803E-3"/>
    <n v="5.9690943548962958E-3"/>
  </r>
  <r>
    <x v="5"/>
    <x v="19"/>
    <x v="18"/>
    <s v="OHB2201"/>
    <n v="0"/>
    <n v="0"/>
  </r>
  <r>
    <x v="5"/>
    <x v="19"/>
    <x v="18"/>
    <s v="OHB2201 OHB0"/>
    <n v="5.8836367815656198E-3"/>
    <n v="5.8974081916907542E-3"/>
  </r>
  <r>
    <x v="5"/>
    <x v="19"/>
    <x v="18"/>
    <s v="OHC2201"/>
    <n v="0"/>
    <n v="0"/>
  </r>
  <r>
    <x v="5"/>
    <x v="19"/>
    <x v="18"/>
    <s v="OHC2201 OHC0"/>
    <n v="5.9554381925037599E-3"/>
    <n v="5.9693776630844082E-3"/>
  </r>
  <r>
    <x v="5"/>
    <x v="19"/>
    <x v="18"/>
    <s v="TWZ0331"/>
    <n v="2.0637772092870201E-5"/>
    <n v="2.0686077458090985E-5"/>
  </r>
  <r>
    <x v="5"/>
    <x v="19"/>
    <x v="18"/>
    <s v="WDV1101"/>
    <n v="8.6753504865130695E-4"/>
    <n v="8.6956562623392354E-4"/>
  </r>
  <r>
    <x v="5"/>
    <x v="19"/>
    <x v="18"/>
    <s v="WDV1101 TAP0"/>
    <n v="0"/>
    <n v="0"/>
  </r>
  <r>
    <x v="5"/>
    <x v="19"/>
    <x v="18"/>
    <s v="WTK0111 WTK0"/>
    <n v="2.0226754647773501E-3"/>
    <n v="2.0274097973695267E-3"/>
  </r>
  <r>
    <x v="5"/>
    <x v="19"/>
    <x v="18"/>
    <s v="WWD1102"/>
    <n v="1.0339898742373699E-3"/>
    <n v="1.0364100607906891E-3"/>
  </r>
  <r>
    <x v="5"/>
    <x v="19"/>
    <x v="18"/>
    <s v="WWD1102 WWD0"/>
    <n v="0"/>
    <n v="0"/>
  </r>
  <r>
    <x v="5"/>
    <x v="19"/>
    <x v="18"/>
    <s v="WWD1103"/>
    <n v="9.5517850742051901E-4"/>
    <n v="9.5741422581320013E-4"/>
  </r>
  <r>
    <x v="5"/>
    <x v="19"/>
    <x v="18"/>
    <s v="WWD1103 WWD0"/>
    <n v="0"/>
    <n v="0"/>
  </r>
  <r>
    <x v="6"/>
    <x v="19"/>
    <x v="18"/>
    <s v="AVI2201"/>
    <n v="0"/>
    <n v="0"/>
  </r>
  <r>
    <x v="6"/>
    <x v="19"/>
    <x v="18"/>
    <s v="AVI2201 AVI0"/>
    <n v="0"/>
    <n v="0"/>
  </r>
  <r>
    <x v="6"/>
    <x v="19"/>
    <x v="18"/>
    <s v="BEN2202"/>
    <n v="0"/>
    <n v="0"/>
  </r>
  <r>
    <x v="6"/>
    <x v="19"/>
    <x v="18"/>
    <s v="BEN2202 BEN0"/>
    <n v="0"/>
    <n v="0"/>
  </r>
  <r>
    <x v="6"/>
    <x v="19"/>
    <x v="18"/>
    <s v="MAN2201"/>
    <n v="2.4683421667087298E-5"/>
    <n v="2.4697053492418188E-5"/>
  </r>
  <r>
    <x v="6"/>
    <x v="19"/>
    <x v="18"/>
    <s v="MAN2201 MAN0"/>
    <n v="0"/>
    <n v="0"/>
  </r>
  <r>
    <x v="6"/>
    <x v="19"/>
    <x v="18"/>
    <s v="OHA2201"/>
    <n v="0"/>
    <n v="0"/>
  </r>
  <r>
    <x v="6"/>
    <x v="19"/>
    <x v="18"/>
    <s v="OHA2201 OHA0"/>
    <n v="0"/>
    <n v="0"/>
  </r>
  <r>
    <x v="6"/>
    <x v="19"/>
    <x v="18"/>
    <s v="OHB2201"/>
    <n v="0"/>
    <n v="0"/>
  </r>
  <r>
    <x v="6"/>
    <x v="19"/>
    <x v="18"/>
    <s v="OHB2201 OHB0"/>
    <n v="0"/>
    <n v="0"/>
  </r>
  <r>
    <x v="6"/>
    <x v="19"/>
    <x v="18"/>
    <s v="OHC2201"/>
    <n v="0"/>
    <n v="0"/>
  </r>
  <r>
    <x v="6"/>
    <x v="19"/>
    <x v="18"/>
    <s v="OHC2201 OHC0"/>
    <n v="0"/>
    <n v="0"/>
  </r>
  <r>
    <x v="6"/>
    <x v="19"/>
    <x v="18"/>
    <s v="TWZ0331"/>
    <n v="1.71636107403503E-5"/>
    <n v="1.7173089626495644E-5"/>
  </r>
  <r>
    <x v="6"/>
    <x v="19"/>
    <x v="18"/>
    <s v="WDV1101"/>
    <n v="2.86652696275036E-6"/>
    <n v="2.8681100493819268E-6"/>
  </r>
  <r>
    <x v="6"/>
    <x v="19"/>
    <x v="18"/>
    <s v="WDV1101 TAP0"/>
    <n v="0"/>
    <n v="0"/>
  </r>
  <r>
    <x v="6"/>
    <x v="19"/>
    <x v="18"/>
    <s v="WTK0111 WTK0"/>
    <n v="0"/>
    <n v="0"/>
  </r>
  <r>
    <x v="6"/>
    <x v="19"/>
    <x v="18"/>
    <s v="WWD1102"/>
    <n v="1.27815711631297E-6"/>
    <n v="1.2788629995892032E-6"/>
  </r>
  <r>
    <x v="6"/>
    <x v="19"/>
    <x v="18"/>
    <s v="WWD1102 WWD0"/>
    <n v="0"/>
    <n v="0"/>
  </r>
  <r>
    <x v="6"/>
    <x v="19"/>
    <x v="18"/>
    <s v="WWD1103"/>
    <n v="1.0042997357688099E-6"/>
    <n v="1.0048543768053123E-6"/>
  </r>
  <r>
    <x v="6"/>
    <x v="19"/>
    <x v="18"/>
    <s v="WWD1103 WWD0"/>
    <n v="0"/>
    <n v="0"/>
  </r>
  <r>
    <x v="0"/>
    <x v="20"/>
    <x v="19"/>
    <s v="MNI0111"/>
    <n v="2.8373745580092299E-4"/>
    <n v="2.8410777217227813E-4"/>
  </r>
  <r>
    <x v="1"/>
    <x v="20"/>
    <x v="19"/>
    <s v="MNI0111"/>
    <n v="6.3190269347625401E-4"/>
    <n v="6.3346125176783541E-4"/>
  </r>
  <r>
    <x v="2"/>
    <x v="20"/>
    <x v="19"/>
    <s v="MNI0111"/>
    <n v="6.5267026625343103E-4"/>
    <n v="6.5267026625343103E-4"/>
  </r>
  <r>
    <x v="3"/>
    <x v="20"/>
    <x v="19"/>
    <s v="MNI0111"/>
    <n v="9.21025492000555E-4"/>
    <n v="9.2389593262351747E-4"/>
  </r>
  <r>
    <x v="4"/>
    <x v="20"/>
    <x v="19"/>
    <s v="MNI0111"/>
    <n v="6.7793883540969899E-4"/>
    <n v="6.7947230237414566E-4"/>
  </r>
  <r>
    <x v="5"/>
    <x v="20"/>
    <x v="19"/>
    <s v="MNI0111"/>
    <n v="2.70700933199751E-4"/>
    <n v="2.7133454361976035E-4"/>
  </r>
  <r>
    <x v="6"/>
    <x v="20"/>
    <x v="19"/>
    <s v="MNI0111"/>
    <n v="4.1308200349390601E-4"/>
    <n v="4.1331013482006127E-4"/>
  </r>
  <r>
    <x v="0"/>
    <x v="21"/>
    <x v="20"/>
    <s v="STK0331"/>
    <n v="2.8103271080168802E-3"/>
    <n v="2.8139949710912987E-3"/>
  </r>
  <r>
    <x v="1"/>
    <x v="21"/>
    <x v="20"/>
    <s v="STK0331"/>
    <n v="6.4892360631251303E-4"/>
    <n v="6.5052414588555611E-4"/>
  </r>
  <r>
    <x v="2"/>
    <x v="21"/>
    <x v="20"/>
    <s v="STK0331"/>
    <n v="6.3271810757539097E-4"/>
    <n v="6.3271810757539097E-4"/>
  </r>
  <r>
    <x v="3"/>
    <x v="21"/>
    <x v="20"/>
    <s v="STK0331"/>
    <n v="1.21508511799934E-3"/>
    <n v="1.2188720160964672E-3"/>
  </r>
  <r>
    <x v="4"/>
    <x v="21"/>
    <x v="20"/>
    <s v="STK0331"/>
    <n v="2.3148481416020001E-3"/>
    <n v="2.3200842233359995E-3"/>
  </r>
  <r>
    <x v="5"/>
    <x v="21"/>
    <x v="20"/>
    <s v="STK0331"/>
    <n v="1.7312902185142901E-4"/>
    <n v="1.7353425263860975E-4"/>
  </r>
  <r>
    <x v="6"/>
    <x v="21"/>
    <x v="20"/>
    <s v="STK0331"/>
    <n v="1.5531752361924299E-4"/>
    <n v="1.5540330027457707E-4"/>
  </r>
  <r>
    <x v="0"/>
    <x v="22"/>
    <x v="21"/>
    <s v="KIK0111"/>
    <n v="6.0162058911447604E-4"/>
    <n v="6.0240578665867936E-4"/>
  </r>
  <r>
    <x v="0"/>
    <x v="22"/>
    <x v="21"/>
    <s v="MCH0111"/>
    <n v="5.1425588781676902E-4"/>
    <n v="5.149270624200189E-4"/>
  </r>
  <r>
    <x v="0"/>
    <x v="22"/>
    <x v="21"/>
    <s v="MOT0111"/>
    <n v="0"/>
    <n v="0"/>
  </r>
  <r>
    <x v="0"/>
    <x v="22"/>
    <x v="21"/>
    <s v="MPI0661"/>
    <n v="0"/>
    <n v="0"/>
  </r>
  <r>
    <x v="0"/>
    <x v="22"/>
    <x v="21"/>
    <s v="STK0331"/>
    <n v="2.26376638040061E-2"/>
    <n v="2.2667209066164713E-2"/>
  </r>
  <r>
    <x v="0"/>
    <x v="22"/>
    <x v="21"/>
    <s v="STK0661"/>
    <n v="6.8116656120183203E-3"/>
    <n v="6.8205557717091045E-3"/>
  </r>
  <r>
    <x v="0"/>
    <x v="22"/>
    <x v="21"/>
    <s v="STK0661 COB0"/>
    <n v="0"/>
    <n v="0"/>
  </r>
  <r>
    <x v="1"/>
    <x v="22"/>
    <x v="21"/>
    <s v="KIK0111"/>
    <n v="1.5853722868950501E-4"/>
    <n v="1.5892825331220297E-4"/>
  </r>
  <r>
    <x v="1"/>
    <x v="22"/>
    <x v="21"/>
    <s v="MCH0111"/>
    <n v="1.2993323417765401E-4"/>
    <n v="1.3025370839238716E-4"/>
  </r>
  <r>
    <x v="1"/>
    <x v="22"/>
    <x v="21"/>
    <s v="MOT0111"/>
    <n v="0"/>
    <n v="0"/>
  </r>
  <r>
    <x v="1"/>
    <x v="22"/>
    <x v="21"/>
    <s v="MPI0661"/>
    <n v="0"/>
    <n v="0"/>
  </r>
  <r>
    <x v="1"/>
    <x v="22"/>
    <x v="21"/>
    <s v="STK0331"/>
    <n v="5.3077460666634598E-3"/>
    <n v="5.320837372852231E-3"/>
  </r>
  <r>
    <x v="1"/>
    <x v="22"/>
    <x v="21"/>
    <s v="STK0661"/>
    <n v="1.4938237866007099E-3"/>
    <n v="1.497508232754848E-3"/>
  </r>
  <r>
    <x v="1"/>
    <x v="22"/>
    <x v="21"/>
    <s v="STK0661 COB0"/>
    <n v="0"/>
    <n v="0"/>
  </r>
  <r>
    <x v="2"/>
    <x v="22"/>
    <x v="21"/>
    <s v="KIK0111"/>
    <n v="1.5516970010615001E-4"/>
    <n v="1.5516970010615001E-4"/>
  </r>
  <r>
    <x v="2"/>
    <x v="22"/>
    <x v="21"/>
    <s v="MCH0111"/>
    <n v="1.2687563151812E-4"/>
    <n v="1.2687563151812E-4"/>
  </r>
  <r>
    <x v="2"/>
    <x v="22"/>
    <x v="21"/>
    <s v="MOT0111"/>
    <n v="0"/>
    <n v="0"/>
  </r>
  <r>
    <x v="2"/>
    <x v="22"/>
    <x v="21"/>
    <s v="MPI0661"/>
    <n v="0"/>
    <n v="0"/>
  </r>
  <r>
    <x v="2"/>
    <x v="22"/>
    <x v="21"/>
    <s v="STK0331"/>
    <n v="5.1660829942070004E-3"/>
    <n v="5.1660829942070004E-3"/>
  </r>
  <r>
    <x v="2"/>
    <x v="22"/>
    <x v="21"/>
    <s v="STK0661"/>
    <n v="1.4504638827299E-3"/>
    <n v="1.4504638827299E-3"/>
  </r>
  <r>
    <x v="2"/>
    <x v="22"/>
    <x v="21"/>
    <s v="STK0661 COB0"/>
    <n v="0"/>
    <n v="0"/>
  </r>
  <r>
    <x v="3"/>
    <x v="22"/>
    <x v="21"/>
    <s v="KIK0111"/>
    <n v="2.4921436436291998E-4"/>
    <n v="2.4999105843002912E-4"/>
  </r>
  <r>
    <x v="3"/>
    <x v="22"/>
    <x v="21"/>
    <s v="MCH0111"/>
    <n v="2.2427502710508501E-4"/>
    <n v="2.2497399597631585E-4"/>
  </r>
  <r>
    <x v="3"/>
    <x v="22"/>
    <x v="21"/>
    <s v="MOT0111"/>
    <n v="1.30764784118635E-4"/>
    <n v="1.3117232175103186E-4"/>
  </r>
  <r>
    <x v="3"/>
    <x v="22"/>
    <x v="21"/>
    <s v="MPI0661"/>
    <n v="5.1199156372700801E-5"/>
    <n v="5.1358722138892994E-5"/>
  </r>
  <r>
    <x v="3"/>
    <x v="22"/>
    <x v="21"/>
    <s v="STK0331"/>
    <n v="9.6964125476480395E-3"/>
    <n v="9.7266320982636427E-3"/>
  </r>
  <r>
    <x v="3"/>
    <x v="22"/>
    <x v="21"/>
    <s v="STK0661"/>
    <n v="3.0966756873691301E-3"/>
    <n v="3.1063266946065706E-3"/>
  </r>
  <r>
    <x v="3"/>
    <x v="22"/>
    <x v="21"/>
    <s v="STK0661 COB0"/>
    <n v="0"/>
    <n v="0"/>
  </r>
  <r>
    <x v="4"/>
    <x v="22"/>
    <x v="21"/>
    <s v="KIK0111"/>
    <n v="6.0920792862557505E-4"/>
    <n v="6.1058592938940763E-4"/>
  </r>
  <r>
    <x v="4"/>
    <x v="22"/>
    <x v="21"/>
    <s v="MCH0111"/>
    <n v="5.4910852236012399E-4"/>
    <n v="5.5035058098688275E-4"/>
  </r>
  <r>
    <x v="4"/>
    <x v="22"/>
    <x v="21"/>
    <s v="MOT0111"/>
    <n v="2.1734655253906201E-5"/>
    <n v="2.1783818060452547E-5"/>
  </r>
  <r>
    <x v="4"/>
    <x v="22"/>
    <x v="21"/>
    <s v="MPI0661"/>
    <n v="7.6139716432711802E-6"/>
    <n v="7.6311941025453044E-6"/>
  </r>
  <r>
    <x v="4"/>
    <x v="22"/>
    <x v="21"/>
    <s v="STK0331"/>
    <n v="1.8488610189517699E-2"/>
    <n v="1.8530430589033569E-2"/>
  </r>
  <r>
    <x v="4"/>
    <x v="22"/>
    <x v="21"/>
    <s v="STK0661"/>
    <n v="6.0499678615282201E-3"/>
    <n v="6.063652615029635E-3"/>
  </r>
  <r>
    <x v="4"/>
    <x v="22"/>
    <x v="21"/>
    <s v="STK0661 COB0"/>
    <n v="0"/>
    <n v="0"/>
  </r>
  <r>
    <x v="5"/>
    <x v="22"/>
    <x v="21"/>
    <s v="KIK0111"/>
    <n v="5.0791057672060299E-5"/>
    <n v="5.0909940688102829E-5"/>
  </r>
  <r>
    <x v="5"/>
    <x v="22"/>
    <x v="21"/>
    <s v="MCH0111"/>
    <n v="4.6629003874493503E-5"/>
    <n v="4.6738145067249329E-5"/>
  </r>
  <r>
    <x v="5"/>
    <x v="22"/>
    <x v="21"/>
    <s v="MOT0111"/>
    <n v="4.7489770997230698E-5"/>
    <n v="4.7600926926366342E-5"/>
  </r>
  <r>
    <x v="5"/>
    <x v="22"/>
    <x v="21"/>
    <s v="MPI0661"/>
    <n v="2.2887873032561699E-5"/>
    <n v="2.2941445049007544E-5"/>
  </r>
  <r>
    <x v="5"/>
    <x v="22"/>
    <x v="21"/>
    <s v="STK0331"/>
    <n v="1.45119223400486E-3"/>
    <n v="1.4545889364470479E-3"/>
  </r>
  <r>
    <x v="5"/>
    <x v="22"/>
    <x v="21"/>
    <s v="STK0661"/>
    <n v="4.0647038174754398E-4"/>
    <n v="4.0742177805880227E-4"/>
  </r>
  <r>
    <x v="5"/>
    <x v="22"/>
    <x v="21"/>
    <s v="STK0661 COB0"/>
    <n v="0"/>
    <n v="0"/>
  </r>
  <r>
    <x v="6"/>
    <x v="22"/>
    <x v="21"/>
    <s v="KIK0111"/>
    <n v="4.1031916545903403E-5"/>
    <n v="4.1054577096247245E-5"/>
  </r>
  <r>
    <x v="6"/>
    <x v="22"/>
    <x v="21"/>
    <s v="MCH0111"/>
    <n v="4.0113173612740897E-5"/>
    <n v="4.0135326772198751E-5"/>
  </r>
  <r>
    <x v="6"/>
    <x v="22"/>
    <x v="21"/>
    <s v="MOT0111"/>
    <n v="1.06976988319185E-5"/>
    <n v="1.0703606811933832E-5"/>
  </r>
  <r>
    <x v="6"/>
    <x v="22"/>
    <x v="21"/>
    <s v="MPI0661"/>
    <n v="5.2168377963968198E-6"/>
    <n v="5.2197188808177401E-6"/>
  </r>
  <r>
    <x v="6"/>
    <x v="22"/>
    <x v="21"/>
    <s v="STK0331"/>
    <n v="1.2429570984571899E-3"/>
    <n v="1.2436435419449885E-3"/>
  </r>
  <r>
    <x v="6"/>
    <x v="22"/>
    <x v="21"/>
    <s v="STK0661"/>
    <n v="4.0366971895561E-4"/>
    <n v="4.0389265219292162E-4"/>
  </r>
  <r>
    <x v="6"/>
    <x v="22"/>
    <x v="21"/>
    <s v="STK0661 COB0"/>
    <n v="0"/>
    <n v="0"/>
  </r>
  <r>
    <x v="0"/>
    <x v="23"/>
    <x v="22"/>
    <s v="BPT1101"/>
    <n v="4.8402711556343002E-4"/>
    <n v="4.8465883746481582E-4"/>
  </r>
  <r>
    <x v="0"/>
    <x v="23"/>
    <x v="22"/>
    <s v="OAM0331"/>
    <n v="9.2402969773578893E-3"/>
    <n v="9.2523568347258212E-3"/>
  </r>
  <r>
    <x v="0"/>
    <x v="23"/>
    <x v="22"/>
    <s v="TWZ0331"/>
    <n v="5.70633897714291E-4"/>
    <n v="5.7137865336798958E-4"/>
  </r>
  <r>
    <x v="0"/>
    <x v="23"/>
    <x v="22"/>
    <s v="WTK0111"/>
    <n v="9.9550821013243205E-4"/>
    <n v="9.9680748515056398E-4"/>
  </r>
  <r>
    <x v="0"/>
    <x v="23"/>
    <x v="22"/>
    <s v="WTK0331"/>
    <n v="2.5063086045721601E-5"/>
    <n v="2.5095796817210032E-5"/>
  </r>
  <r>
    <x v="1"/>
    <x v="23"/>
    <x v="22"/>
    <s v="BPT1101"/>
    <n v="3.6088236337816299E-4"/>
    <n v="3.6177246276456425E-4"/>
  </r>
  <r>
    <x v="1"/>
    <x v="23"/>
    <x v="22"/>
    <s v="OAM0331"/>
    <n v="2.6417224996995001E-3"/>
    <n v="2.6482381840738042E-3"/>
  </r>
  <r>
    <x v="1"/>
    <x v="23"/>
    <x v="22"/>
    <s v="TWZ0331"/>
    <n v="1.9344172745953801E-4"/>
    <n v="1.9391884238780541E-4"/>
  </r>
  <r>
    <x v="1"/>
    <x v="23"/>
    <x v="22"/>
    <s v="WTK0111"/>
    <n v="3.79761849882938E-4"/>
    <n v="3.806985146353942E-4"/>
  </r>
  <r>
    <x v="1"/>
    <x v="23"/>
    <x v="22"/>
    <s v="WTK0331"/>
    <n v="6.1834023599819498E-9"/>
    <n v="6.1986534312589487E-9"/>
  </r>
  <r>
    <x v="2"/>
    <x v="23"/>
    <x v="22"/>
    <s v="BPT1101"/>
    <n v="3.5910829700867998E-4"/>
    <n v="3.5910829700867998E-4"/>
  </r>
  <r>
    <x v="2"/>
    <x v="23"/>
    <x v="22"/>
    <s v="OAM0331"/>
    <n v="2.5888393002454799E-3"/>
    <n v="2.5888393002454799E-3"/>
  </r>
  <r>
    <x v="2"/>
    <x v="23"/>
    <x v="22"/>
    <s v="TWZ0331"/>
    <n v="1.9112366182164899E-4"/>
    <n v="1.9112366182164899E-4"/>
  </r>
  <r>
    <x v="2"/>
    <x v="23"/>
    <x v="22"/>
    <s v="WTK0111"/>
    <n v="3.7392161966872702E-4"/>
    <n v="3.7392161966872702E-4"/>
  </r>
  <r>
    <x v="2"/>
    <x v="23"/>
    <x v="22"/>
    <s v="WTK0331"/>
    <n v="0"/>
    <n v="0"/>
  </r>
  <r>
    <x v="3"/>
    <x v="23"/>
    <x v="22"/>
    <s v="BPT1101"/>
    <n v="3.0943063857744903E-4"/>
    <n v="3.1039500089171317E-4"/>
  </r>
  <r>
    <x v="3"/>
    <x v="23"/>
    <x v="22"/>
    <s v="OAM0331"/>
    <n v="4.2763369893642003E-3"/>
    <n v="4.2896644938886256E-3"/>
  </r>
  <r>
    <x v="3"/>
    <x v="23"/>
    <x v="22"/>
    <s v="TWZ0331"/>
    <n v="2.4115049957318101E-4"/>
    <n v="2.4190206203940441E-4"/>
  </r>
  <r>
    <x v="3"/>
    <x v="23"/>
    <x v="22"/>
    <s v="WTK0111"/>
    <n v="2.8565098764371001E-4"/>
    <n v="2.8654123900596153E-4"/>
  </r>
  <r>
    <x v="3"/>
    <x v="23"/>
    <x v="22"/>
    <s v="WTK0331"/>
    <n v="1.36900805274437E-4"/>
    <n v="1.3732746624765552E-4"/>
  </r>
  <r>
    <x v="4"/>
    <x v="23"/>
    <x v="22"/>
    <s v="BPT1101"/>
    <n v="4.3184906473095501E-3"/>
    <n v="4.3282588777132846E-3"/>
  </r>
  <r>
    <x v="4"/>
    <x v="23"/>
    <x v="22"/>
    <s v="OAM0331"/>
    <n v="1.33950865778538E-2"/>
    <n v="1.3425385657475974E-2"/>
  </r>
  <r>
    <x v="4"/>
    <x v="23"/>
    <x v="22"/>
    <s v="TWZ0331"/>
    <n v="2.2336755580490999E-4"/>
    <n v="2.2387280310727029E-4"/>
  </r>
  <r>
    <x v="4"/>
    <x v="23"/>
    <x v="22"/>
    <s v="WTK0111"/>
    <n v="3.68035294896223E-3"/>
    <n v="3.688677740772286E-3"/>
  </r>
  <r>
    <x v="4"/>
    <x v="23"/>
    <x v="22"/>
    <s v="WTK0331"/>
    <n v="3.8120023771366597E-5"/>
    <n v="3.820624953995232E-5"/>
  </r>
  <r>
    <x v="5"/>
    <x v="23"/>
    <x v="22"/>
    <s v="BPT1101"/>
    <n v="2.8917444205792402E-4"/>
    <n v="2.8985129210613972E-4"/>
  </r>
  <r>
    <x v="5"/>
    <x v="23"/>
    <x v="22"/>
    <s v="OAM0331"/>
    <n v="8.5126724699940602E-4"/>
    <n v="8.532597476957871E-4"/>
  </r>
  <r>
    <x v="5"/>
    <x v="23"/>
    <x v="22"/>
    <s v="TWZ0331"/>
    <n v="4.3568629973837202E-5"/>
    <n v="4.3670607967081078E-5"/>
  </r>
  <r>
    <x v="5"/>
    <x v="23"/>
    <x v="22"/>
    <s v="WTK0111"/>
    <n v="9.0382835867075997E-5"/>
    <n v="9.0594388542267987E-5"/>
  </r>
  <r>
    <x v="5"/>
    <x v="23"/>
    <x v="22"/>
    <s v="WTK0331"/>
    <n v="4.2018828748039998E-5"/>
    <n v="4.2117179231788431E-5"/>
  </r>
  <r>
    <x v="6"/>
    <x v="23"/>
    <x v="22"/>
    <s v="BPT1101"/>
    <n v="8.1970510095998796E-5"/>
    <n v="8.201577965752812E-5"/>
  </r>
  <r>
    <x v="6"/>
    <x v="23"/>
    <x v="22"/>
    <s v="OAM0331"/>
    <n v="6.3135343468034204E-4"/>
    <n v="6.3170210999204308E-4"/>
  </r>
  <r>
    <x v="6"/>
    <x v="23"/>
    <x v="22"/>
    <s v="TWZ0331"/>
    <n v="3.6234289340739497E-5"/>
    <n v="3.6254300322601886E-5"/>
  </r>
  <r>
    <x v="6"/>
    <x v="23"/>
    <x v="22"/>
    <s v="WTK0111"/>
    <n v="8.7510223389147601E-5"/>
    <n v="8.7558552348397954E-5"/>
  </r>
  <r>
    <x v="6"/>
    <x v="23"/>
    <x v="22"/>
    <s v="WTK0331"/>
    <n v="1.00809833800927E-5"/>
    <n v="1.0086550768862964E-5"/>
  </r>
  <r>
    <x v="0"/>
    <x v="24"/>
    <x v="23"/>
    <s v="BPE0551"/>
    <n v="2.6865637302223101E-5"/>
    <n v="2.6900700650809981E-5"/>
  </r>
  <r>
    <x v="0"/>
    <x v="24"/>
    <x v="23"/>
    <s v="HAM0551"/>
    <n v="2.9404968271597601E-5"/>
    <n v="2.9443345796057362E-5"/>
  </r>
  <r>
    <x v="0"/>
    <x v="24"/>
    <x v="23"/>
    <s v="PEN0251"/>
    <n v="1.21331596229666E-4"/>
    <n v="1.2148995063627638E-4"/>
  </r>
  <r>
    <x v="0"/>
    <x v="24"/>
    <x v="23"/>
    <s v="SWN0251"/>
    <n v="1.11375187388654E-4"/>
    <n v="1.1152054731350545E-4"/>
  </r>
  <r>
    <x v="0"/>
    <x v="24"/>
    <x v="23"/>
    <s v="TMN0551"/>
    <n v="3.1155002245669202E-5"/>
    <n v="3.1195663804956852E-5"/>
  </r>
  <r>
    <x v="0"/>
    <x v="24"/>
    <x v="23"/>
    <s v="TNG0551"/>
    <n v="3.0461489108874501E-5"/>
    <n v="3.0501245538215243E-5"/>
  </r>
  <r>
    <x v="1"/>
    <x v="24"/>
    <x v="23"/>
    <s v="BPE0551"/>
    <n v="7.2565512485324205E-5"/>
    <n v="7.2744491911008692E-5"/>
  </r>
  <r>
    <x v="1"/>
    <x v="24"/>
    <x v="23"/>
    <s v="HAM0551"/>
    <n v="6.1507746114879196E-5"/>
    <n v="6.1659452079568889E-5"/>
  </r>
  <r>
    <x v="1"/>
    <x v="24"/>
    <x v="23"/>
    <s v="PEN0251"/>
    <n v="2.07821890279778E-4"/>
    <n v="2.0833447320371809E-4"/>
  </r>
  <r>
    <x v="1"/>
    <x v="24"/>
    <x v="23"/>
    <s v="SWN0251"/>
    <n v="1.8855740130946201E-4"/>
    <n v="1.8902246927686252E-4"/>
  </r>
  <r>
    <x v="1"/>
    <x v="24"/>
    <x v="23"/>
    <s v="TMN0551"/>
    <n v="8.0852738905124699E-5"/>
    <n v="8.1052158385241834E-5"/>
  </r>
  <r>
    <x v="1"/>
    <x v="24"/>
    <x v="23"/>
    <s v="TNG0551"/>
    <n v="7.9034290864765598E-5"/>
    <n v="7.9229225228265302E-5"/>
  </r>
  <r>
    <x v="2"/>
    <x v="24"/>
    <x v="23"/>
    <s v="BPE0551"/>
    <n v="6.8581095878242506E-5"/>
    <n v="6.8581095878242506E-5"/>
  </r>
  <r>
    <x v="2"/>
    <x v="24"/>
    <x v="23"/>
    <s v="HAM0551"/>
    <n v="6.0942756108727902E-5"/>
    <n v="6.0942756108727902E-5"/>
  </r>
  <r>
    <x v="2"/>
    <x v="24"/>
    <x v="23"/>
    <s v="PEN0251"/>
    <n v="2.0980493496084601E-4"/>
    <n v="2.0980493496084601E-4"/>
  </r>
  <r>
    <x v="2"/>
    <x v="24"/>
    <x v="23"/>
    <s v="SWN0251"/>
    <n v="1.92585847281684E-4"/>
    <n v="1.92585847281684E-4"/>
  </r>
  <r>
    <x v="2"/>
    <x v="24"/>
    <x v="23"/>
    <s v="TMN0551"/>
    <n v="8.1265926166879302E-5"/>
    <n v="8.1265926166879302E-5"/>
  </r>
  <r>
    <x v="2"/>
    <x v="24"/>
    <x v="23"/>
    <s v="TNG0551"/>
    <n v="7.5999018312656704E-5"/>
    <n v="7.5999018312656704E-5"/>
  </r>
  <r>
    <x v="3"/>
    <x v="24"/>
    <x v="23"/>
    <s v="BPE0551"/>
    <n v="9.2158730959666596E-5"/>
    <n v="9.2445950116361929E-5"/>
  </r>
  <r>
    <x v="3"/>
    <x v="24"/>
    <x v="23"/>
    <s v="HAM0551"/>
    <n v="8.9146247233269207E-5"/>
    <n v="8.9424077772885669E-5"/>
  </r>
  <r>
    <x v="3"/>
    <x v="24"/>
    <x v="23"/>
    <s v="PEN0251"/>
    <n v="3.1106251364551699E-4"/>
    <n v="3.1203196181302587E-4"/>
  </r>
  <r>
    <x v="3"/>
    <x v="24"/>
    <x v="23"/>
    <s v="SWN0251"/>
    <n v="3.4327582167138499E-4"/>
    <n v="3.4434566487547057E-4"/>
  </r>
  <r>
    <x v="3"/>
    <x v="24"/>
    <x v="23"/>
    <s v="TMN0551"/>
    <n v="1.1296812414675101E-4"/>
    <n v="1.1332019723861122E-4"/>
  </r>
  <r>
    <x v="3"/>
    <x v="24"/>
    <x v="23"/>
    <s v="TNG0551"/>
    <n v="1.03808205151862E-4"/>
    <n v="1.0413173071293795E-4"/>
  </r>
  <r>
    <x v="4"/>
    <x v="24"/>
    <x v="23"/>
    <s v="BPE0551"/>
    <n v="5.1661887629054797E-5"/>
    <n v="5.1778744480827034E-5"/>
  </r>
  <r>
    <x v="4"/>
    <x v="24"/>
    <x v="23"/>
    <s v="HAM0551"/>
    <n v="5.9465757325502501E-5"/>
    <n v="5.9600266177350992E-5"/>
  </r>
  <r>
    <x v="4"/>
    <x v="24"/>
    <x v="23"/>
    <s v="PEN0251"/>
    <n v="2.4908144648971701E-4"/>
    <n v="2.4964485744908145E-4"/>
  </r>
  <r>
    <x v="4"/>
    <x v="24"/>
    <x v="23"/>
    <s v="SWN0251"/>
    <n v="2.8232540352385598E-4"/>
    <n v="2.8296401080952105E-4"/>
  </r>
  <r>
    <x v="4"/>
    <x v="24"/>
    <x v="23"/>
    <s v="TMN0551"/>
    <n v="6.845507185808E-5"/>
    <n v="6.8609914132574792E-5"/>
  </r>
  <r>
    <x v="4"/>
    <x v="24"/>
    <x v="23"/>
    <s v="TNG0551"/>
    <n v="6.4268995777098096E-5"/>
    <n v="6.4414369336945545E-5"/>
  </r>
  <r>
    <x v="5"/>
    <x v="24"/>
    <x v="23"/>
    <s v="BPE0551"/>
    <n v="2.2644200462667701E-5"/>
    <n v="2.2697202132061062E-5"/>
  </r>
  <r>
    <x v="5"/>
    <x v="24"/>
    <x v="23"/>
    <s v="HAM0551"/>
    <n v="4.7576743394296201E-5"/>
    <n v="4.7688102893535511E-5"/>
  </r>
  <r>
    <x v="5"/>
    <x v="24"/>
    <x v="23"/>
    <s v="PEN0251"/>
    <n v="9.6116403179462003E-4"/>
    <n v="9.6341376007846706E-4"/>
  </r>
  <r>
    <x v="5"/>
    <x v="24"/>
    <x v="23"/>
    <s v="SWN0251"/>
    <n v="9.4307591533735304E-4"/>
    <n v="9.4528330605357451E-4"/>
  </r>
  <r>
    <x v="5"/>
    <x v="24"/>
    <x v="23"/>
    <s v="TMN0551"/>
    <n v="4.9696260309703297E-5"/>
    <n v="4.9812580811430164E-5"/>
  </r>
  <r>
    <x v="5"/>
    <x v="24"/>
    <x v="23"/>
    <s v="TNG0551"/>
    <n v="1.8711983794561601E-5"/>
    <n v="1.8755781604089402E-5"/>
  </r>
  <r>
    <x v="6"/>
    <x v="24"/>
    <x v="23"/>
    <s v="BPE0551"/>
    <n v="1.56595401653646E-5"/>
    <n v="1.5668188403812875E-5"/>
  </r>
  <r>
    <x v="6"/>
    <x v="24"/>
    <x v="23"/>
    <s v="HAM0551"/>
    <n v="1.0316891747217299E-4"/>
    <n v="1.0322589420260874E-4"/>
  </r>
  <r>
    <x v="6"/>
    <x v="24"/>
    <x v="23"/>
    <s v="PEN0251"/>
    <n v="4.9570311446857601E-4"/>
    <n v="4.9597687466128965E-4"/>
  </r>
  <r>
    <x v="6"/>
    <x v="24"/>
    <x v="23"/>
    <s v="SWN0251"/>
    <n v="4.89876904941754E-4"/>
    <n v="4.901474475144925E-4"/>
  </r>
  <r>
    <x v="6"/>
    <x v="24"/>
    <x v="23"/>
    <s v="TMN0551"/>
    <n v="7.2289091662411004E-5"/>
    <n v="7.2329014501479327E-5"/>
  </r>
  <r>
    <x v="6"/>
    <x v="24"/>
    <x v="23"/>
    <s v="TNG0551"/>
    <n v="2.4359450704374202E-6"/>
    <n v="2.43729036114159E-6"/>
  </r>
  <r>
    <x v="0"/>
    <x v="25"/>
    <x v="24"/>
    <s v="NAP2201"/>
    <n v="1.60670035777096E-6"/>
    <n v="1.608797322532504E-6"/>
  </r>
  <r>
    <x v="0"/>
    <x v="25"/>
    <x v="24"/>
    <s v="NAP2201 NAP0"/>
    <n v="1.4923096172366301E-5"/>
    <n v="1.4942572863620668E-5"/>
  </r>
  <r>
    <x v="1"/>
    <x v="25"/>
    <x v="24"/>
    <s v="NAP2201"/>
    <n v="1.66858939265854E-6"/>
    <n v="1.6727048899653583E-6"/>
  </r>
  <r>
    <x v="1"/>
    <x v="25"/>
    <x v="24"/>
    <s v="NAP2201 NAP0"/>
    <n v="0"/>
    <n v="0"/>
  </r>
  <r>
    <x v="2"/>
    <x v="25"/>
    <x v="24"/>
    <s v="NAP2201"/>
    <n v="1.23281575711678E-6"/>
    <n v="1.23281575711678E-6"/>
  </r>
  <r>
    <x v="2"/>
    <x v="25"/>
    <x v="24"/>
    <s v="NAP2201 NAP0"/>
    <n v="0"/>
    <n v="0"/>
  </r>
  <r>
    <x v="3"/>
    <x v="25"/>
    <x v="24"/>
    <s v="NAP2201"/>
    <n v="2.6222208677955499E-6"/>
    <n v="2.6303932032701644E-6"/>
  </r>
  <r>
    <x v="3"/>
    <x v="25"/>
    <x v="24"/>
    <s v="NAP2201 NAP0"/>
    <n v="0"/>
    <n v="0"/>
  </r>
  <r>
    <x v="4"/>
    <x v="25"/>
    <x v="24"/>
    <s v="NAP2201"/>
    <n v="2.0944749433225699E-6"/>
    <n v="2.099212550855417E-6"/>
  </r>
  <r>
    <x v="4"/>
    <x v="25"/>
    <x v="24"/>
    <s v="NAP2201 NAP0"/>
    <n v="0"/>
    <n v="0"/>
  </r>
  <r>
    <x v="5"/>
    <x v="25"/>
    <x v="24"/>
    <s v="NAP2201"/>
    <n v="4.1410244385731201E-7"/>
    <n v="4.1507170399349972E-7"/>
  </r>
  <r>
    <x v="5"/>
    <x v="25"/>
    <x v="24"/>
    <s v="NAP2201 NAP0"/>
    <n v="9.7553046837410597E-3"/>
    <n v="9.7781382315420325E-3"/>
  </r>
  <r>
    <x v="6"/>
    <x v="25"/>
    <x v="24"/>
    <s v="NAP2201"/>
    <n v="0"/>
    <n v="0"/>
  </r>
  <r>
    <x v="6"/>
    <x v="25"/>
    <x v="24"/>
    <s v="NAP2201 NAP0"/>
    <n v="8.0555411461530294E-2"/>
    <n v="8.0599899511579115E-2"/>
  </r>
  <r>
    <x v="0"/>
    <x v="26"/>
    <x v="25"/>
    <s v="NAP2202"/>
    <n v="1.2855985985821299E-7"/>
    <n v="1.2872764814217512E-7"/>
  </r>
  <r>
    <x v="0"/>
    <x v="26"/>
    <x v="25"/>
    <s v="NAP2202 NTM0"/>
    <n v="1.17064975625151E-4"/>
    <n v="1.1721776150554846E-4"/>
  </r>
  <r>
    <x v="1"/>
    <x v="26"/>
    <x v="25"/>
    <s v="NAP2202"/>
    <n v="1.10233540784328E-7"/>
    <n v="1.1050542663126853E-7"/>
  </r>
  <r>
    <x v="1"/>
    <x v="26"/>
    <x v="25"/>
    <s v="NAP2202 NTM0"/>
    <n v="0"/>
    <n v="0"/>
  </r>
  <r>
    <x v="2"/>
    <x v="26"/>
    <x v="25"/>
    <s v="NAP2202"/>
    <n v="7.7565856804329598E-8"/>
    <n v="7.7565856804329598E-8"/>
  </r>
  <r>
    <x v="2"/>
    <x v="26"/>
    <x v="25"/>
    <s v="NAP2202 NTM0"/>
    <n v="0"/>
    <n v="0"/>
  </r>
  <r>
    <x v="3"/>
    <x v="26"/>
    <x v="25"/>
    <s v="NAP2202"/>
    <n v="3.3275568972777997E-7"/>
    <n v="3.3379274620190844E-7"/>
  </r>
  <r>
    <x v="3"/>
    <x v="26"/>
    <x v="25"/>
    <s v="NAP2202 NTM0"/>
    <n v="0"/>
    <n v="0"/>
  </r>
  <r>
    <x v="4"/>
    <x v="26"/>
    <x v="25"/>
    <s v="NAP2202"/>
    <n v="4.9699191800689702E-8"/>
    <n v="4.981160912332324E-8"/>
  </r>
  <r>
    <x v="4"/>
    <x v="26"/>
    <x v="25"/>
    <s v="NAP2202 NTM0"/>
    <n v="0"/>
    <n v="0"/>
  </r>
  <r>
    <x v="5"/>
    <x v="26"/>
    <x v="25"/>
    <s v="NAP2202"/>
    <n v="3.7205648750960501E-8"/>
    <n v="3.729273336664013E-8"/>
  </r>
  <r>
    <x v="5"/>
    <x v="26"/>
    <x v="25"/>
    <s v="NAP2202 NTM0"/>
    <n v="5.8899318632087598E-3"/>
    <n v="5.9037180077837412E-3"/>
  </r>
  <r>
    <x v="6"/>
    <x v="26"/>
    <x v="25"/>
    <s v="NAP2202"/>
    <n v="3.7327831837392998E-9"/>
    <n v="3.7348446746073454E-9"/>
  </r>
  <r>
    <x v="6"/>
    <x v="26"/>
    <x v="25"/>
    <s v="NAP2202 NTM0"/>
    <n v="4.8923185416963902E-2"/>
    <n v="4.8950204050248608E-2"/>
  </r>
  <r>
    <x v="0"/>
    <x v="27"/>
    <x v="26"/>
    <s v="KAW0112"/>
    <n v="0"/>
    <n v="0"/>
  </r>
  <r>
    <x v="0"/>
    <x v="27"/>
    <x v="26"/>
    <s v="KAW0112 DLS0"/>
    <n v="0"/>
    <n v="0"/>
  </r>
  <r>
    <x v="0"/>
    <x v="27"/>
    <x v="26"/>
    <s v="KAW0112 ONU0"/>
    <n v="0"/>
    <n v="0"/>
  </r>
  <r>
    <x v="0"/>
    <x v="27"/>
    <x v="26"/>
    <s v="KAW0113"/>
    <n v="0"/>
    <n v="0"/>
  </r>
  <r>
    <x v="0"/>
    <x v="27"/>
    <x v="26"/>
    <s v="KAW0113 DLS1"/>
    <n v="0"/>
    <n v="0"/>
  </r>
  <r>
    <x v="0"/>
    <x v="27"/>
    <x v="26"/>
    <s v="KAW1101"/>
    <n v="0"/>
    <n v="0"/>
  </r>
  <r>
    <x v="0"/>
    <x v="27"/>
    <x v="26"/>
    <s v="KAW1101 KAG0"/>
    <n v="0"/>
    <n v="0"/>
  </r>
  <r>
    <x v="1"/>
    <x v="27"/>
    <x v="26"/>
    <s v="KAW0112"/>
    <n v="0"/>
    <n v="0"/>
  </r>
  <r>
    <x v="1"/>
    <x v="27"/>
    <x v="26"/>
    <s v="KAW0112 DLS0"/>
    <n v="0"/>
    <n v="0"/>
  </r>
  <r>
    <x v="1"/>
    <x v="27"/>
    <x v="26"/>
    <s v="KAW0112 ONU0"/>
    <n v="0"/>
    <n v="0"/>
  </r>
  <r>
    <x v="1"/>
    <x v="27"/>
    <x v="26"/>
    <s v="KAW0113"/>
    <n v="0"/>
    <n v="0"/>
  </r>
  <r>
    <x v="1"/>
    <x v="27"/>
    <x v="26"/>
    <s v="KAW0113 DLS1"/>
    <n v="0"/>
    <n v="0"/>
  </r>
  <r>
    <x v="1"/>
    <x v="27"/>
    <x v="26"/>
    <s v="KAW1101"/>
    <n v="0"/>
    <n v="0"/>
  </r>
  <r>
    <x v="1"/>
    <x v="27"/>
    <x v="26"/>
    <s v="KAW1101 KAG0"/>
    <n v="0"/>
    <n v="0"/>
  </r>
  <r>
    <x v="2"/>
    <x v="27"/>
    <x v="26"/>
    <s v="KAW0112"/>
    <n v="0"/>
    <n v="0"/>
  </r>
  <r>
    <x v="2"/>
    <x v="27"/>
    <x v="26"/>
    <s v="KAW0112 DLS0"/>
    <n v="0"/>
    <n v="0"/>
  </r>
  <r>
    <x v="2"/>
    <x v="27"/>
    <x v="26"/>
    <s v="KAW0112 ONU0"/>
    <n v="0"/>
    <n v="0"/>
  </r>
  <r>
    <x v="2"/>
    <x v="27"/>
    <x v="26"/>
    <s v="KAW0113"/>
    <n v="0"/>
    <n v="0"/>
  </r>
  <r>
    <x v="2"/>
    <x v="27"/>
    <x v="26"/>
    <s v="KAW0113 DLS1"/>
    <n v="0"/>
    <n v="0"/>
  </r>
  <r>
    <x v="2"/>
    <x v="27"/>
    <x v="26"/>
    <s v="KAW1101"/>
    <n v="0"/>
    <n v="0"/>
  </r>
  <r>
    <x v="2"/>
    <x v="27"/>
    <x v="26"/>
    <s v="KAW1101 KAG0"/>
    <n v="0"/>
    <n v="0"/>
  </r>
  <r>
    <x v="3"/>
    <x v="27"/>
    <x v="26"/>
    <s v="KAW0112"/>
    <n v="0"/>
    <n v="0"/>
  </r>
  <r>
    <x v="3"/>
    <x v="27"/>
    <x v="26"/>
    <s v="KAW0112 DLS0"/>
    <n v="0"/>
    <n v="0"/>
  </r>
  <r>
    <x v="3"/>
    <x v="27"/>
    <x v="26"/>
    <s v="KAW0112 ONU0"/>
    <n v="0"/>
    <n v="0"/>
  </r>
  <r>
    <x v="3"/>
    <x v="27"/>
    <x v="26"/>
    <s v="KAW0113"/>
    <n v="0"/>
    <n v="0"/>
  </r>
  <r>
    <x v="3"/>
    <x v="27"/>
    <x v="26"/>
    <s v="KAW0113 DLS1"/>
    <n v="0"/>
    <n v="0"/>
  </r>
  <r>
    <x v="3"/>
    <x v="27"/>
    <x v="26"/>
    <s v="KAW1101"/>
    <n v="0"/>
    <n v="0"/>
  </r>
  <r>
    <x v="3"/>
    <x v="27"/>
    <x v="26"/>
    <s v="KAW1101 KAG0"/>
    <n v="0"/>
    <n v="0"/>
  </r>
  <r>
    <x v="4"/>
    <x v="27"/>
    <x v="26"/>
    <s v="KAW0112"/>
    <n v="0"/>
    <n v="0"/>
  </r>
  <r>
    <x v="4"/>
    <x v="27"/>
    <x v="26"/>
    <s v="KAW0112 DLS0"/>
    <n v="0"/>
    <n v="0"/>
  </r>
  <r>
    <x v="4"/>
    <x v="27"/>
    <x v="26"/>
    <s v="KAW0112 ONU0"/>
    <n v="0"/>
    <n v="0"/>
  </r>
  <r>
    <x v="4"/>
    <x v="27"/>
    <x v="26"/>
    <s v="KAW0113"/>
    <n v="0"/>
    <n v="0"/>
  </r>
  <r>
    <x v="4"/>
    <x v="27"/>
    <x v="26"/>
    <s v="KAW0113 DLS1"/>
    <n v="0"/>
    <n v="0"/>
  </r>
  <r>
    <x v="4"/>
    <x v="27"/>
    <x v="26"/>
    <s v="KAW1101"/>
    <n v="0"/>
    <n v="0"/>
  </r>
  <r>
    <x v="4"/>
    <x v="27"/>
    <x v="26"/>
    <s v="KAW1101 KAG0"/>
    <n v="0"/>
    <n v="0"/>
  </r>
  <r>
    <x v="5"/>
    <x v="27"/>
    <x v="26"/>
    <s v="KAW0112"/>
    <n v="0"/>
    <n v="0"/>
  </r>
  <r>
    <x v="5"/>
    <x v="27"/>
    <x v="26"/>
    <s v="KAW0112 DLS0"/>
    <n v="0"/>
    <n v="0"/>
  </r>
  <r>
    <x v="5"/>
    <x v="27"/>
    <x v="26"/>
    <s v="KAW0112 ONU0"/>
    <n v="0"/>
    <n v="0"/>
  </r>
  <r>
    <x v="5"/>
    <x v="27"/>
    <x v="26"/>
    <s v="KAW0113"/>
    <n v="0"/>
    <n v="0"/>
  </r>
  <r>
    <x v="5"/>
    <x v="27"/>
    <x v="26"/>
    <s v="KAW0113 DLS1"/>
    <n v="0"/>
    <n v="0"/>
  </r>
  <r>
    <x v="5"/>
    <x v="27"/>
    <x v="26"/>
    <s v="KAW1101"/>
    <n v="0"/>
    <n v="0"/>
  </r>
  <r>
    <x v="5"/>
    <x v="27"/>
    <x v="26"/>
    <s v="KAW1101 KAG0"/>
    <n v="1.7861035098502599E-3"/>
    <n v="1.7902841152943546E-3"/>
  </r>
  <r>
    <x v="6"/>
    <x v="27"/>
    <x v="26"/>
    <s v="KAW0112"/>
    <n v="0"/>
    <n v="0"/>
  </r>
  <r>
    <x v="6"/>
    <x v="27"/>
    <x v="26"/>
    <s v="KAW0112 DLS0"/>
    <n v="0"/>
    <n v="0"/>
  </r>
  <r>
    <x v="6"/>
    <x v="27"/>
    <x v="26"/>
    <s v="KAW0112 ONU0"/>
    <n v="0"/>
    <n v="0"/>
  </r>
  <r>
    <x v="6"/>
    <x v="27"/>
    <x v="26"/>
    <s v="KAW0113"/>
    <n v="0"/>
    <n v="0"/>
  </r>
  <r>
    <x v="6"/>
    <x v="27"/>
    <x v="26"/>
    <s v="KAW0113 DLS1"/>
    <n v="0"/>
    <n v="0"/>
  </r>
  <r>
    <x v="6"/>
    <x v="27"/>
    <x v="26"/>
    <s v="KAW1101"/>
    <n v="0"/>
    <n v="0"/>
  </r>
  <r>
    <x v="6"/>
    <x v="27"/>
    <x v="26"/>
    <s v="KAW1101 KAG0"/>
    <n v="2.48450182349075E-2"/>
    <n v="2.485873930459909E-2"/>
  </r>
  <r>
    <x v="0"/>
    <x v="28"/>
    <x v="27"/>
    <s v="BRB0331"/>
    <n v="2.15737543916908E-3"/>
    <n v="2.1601911105862659E-3"/>
  </r>
  <r>
    <x v="0"/>
    <x v="28"/>
    <x v="27"/>
    <s v="KEN0331"/>
    <n v="1.8806631259605901E-4"/>
    <n v="1.8831176497829073E-4"/>
  </r>
  <r>
    <x v="0"/>
    <x v="28"/>
    <x v="27"/>
    <s v="MPE1101"/>
    <n v="3.6928377658734502E-3"/>
    <n v="3.6976574266320244E-3"/>
  </r>
  <r>
    <x v="0"/>
    <x v="28"/>
    <x v="27"/>
    <s v="MTO0331"/>
    <n v="6.54979162501951E-4"/>
    <n v="6.5583400031702299E-4"/>
  </r>
  <r>
    <x v="1"/>
    <x v="28"/>
    <x v="27"/>
    <s v="BRB0331"/>
    <n v="3.4368423232127901E-3"/>
    <n v="3.4453191332580735E-3"/>
  </r>
  <r>
    <x v="1"/>
    <x v="28"/>
    <x v="27"/>
    <s v="KEN0331"/>
    <n v="9.6915968237364103E-4"/>
    <n v="9.7155006917595116E-4"/>
  </r>
  <r>
    <x v="1"/>
    <x v="28"/>
    <x v="27"/>
    <s v="MPE1101"/>
    <n v="5.8449509558404396E-3"/>
    <n v="5.859367252637652E-3"/>
  </r>
  <r>
    <x v="1"/>
    <x v="28"/>
    <x v="27"/>
    <s v="MTO0331"/>
    <n v="1.08973546263349E-3"/>
    <n v="1.0924232439302817E-3"/>
  </r>
  <r>
    <x v="2"/>
    <x v="28"/>
    <x v="27"/>
    <s v="BRB0331"/>
    <n v="3.38228588684889E-3"/>
    <n v="3.38228588684889E-3"/>
  </r>
  <r>
    <x v="2"/>
    <x v="28"/>
    <x v="27"/>
    <s v="KEN0331"/>
    <n v="8.8995445918059501E-4"/>
    <n v="8.8995445918059501E-4"/>
  </r>
  <r>
    <x v="2"/>
    <x v="28"/>
    <x v="27"/>
    <s v="MPE1101"/>
    <n v="6.0780418529861602E-3"/>
    <n v="6.0780418529861602E-3"/>
  </r>
  <r>
    <x v="2"/>
    <x v="28"/>
    <x v="27"/>
    <s v="MTO0331"/>
    <n v="1.1330026043931301E-3"/>
    <n v="1.1330026043931301E-3"/>
  </r>
  <r>
    <x v="3"/>
    <x v="28"/>
    <x v="27"/>
    <s v="BRB0331"/>
    <n v="7.2955876629089899E-3"/>
    <n v="7.3183248741782577E-3"/>
  </r>
  <r>
    <x v="3"/>
    <x v="28"/>
    <x v="27"/>
    <s v="KEN0331"/>
    <n v="6.7062589989741103E-4"/>
    <n v="6.7271595260778177E-4"/>
  </r>
  <r>
    <x v="3"/>
    <x v="28"/>
    <x v="27"/>
    <s v="MPE1101"/>
    <n v="1.1769461933276999E-2"/>
    <n v="1.1806142287878595E-2"/>
  </r>
  <r>
    <x v="3"/>
    <x v="28"/>
    <x v="27"/>
    <s v="MTO0331"/>
    <n v="1.94509503613839E-3"/>
    <n v="1.95115706140886E-3"/>
  </r>
  <r>
    <x v="4"/>
    <x v="28"/>
    <x v="27"/>
    <s v="BRB0331"/>
    <n v="6.23737833339585E-3"/>
    <n v="6.2514870009030563E-3"/>
  </r>
  <r>
    <x v="4"/>
    <x v="28"/>
    <x v="27"/>
    <s v="KEN0331"/>
    <n v="5.3118201253377999E-5"/>
    <n v="5.3238352220660557E-5"/>
  </r>
  <r>
    <x v="4"/>
    <x v="28"/>
    <x v="27"/>
    <s v="MPE1101"/>
    <n v="9.8638826428941607E-3"/>
    <n v="9.8861942990259646E-3"/>
  </r>
  <r>
    <x v="4"/>
    <x v="28"/>
    <x v="27"/>
    <s v="MTO0331"/>
    <n v="1.6981989101650999E-3"/>
    <n v="1.702040159245076E-3"/>
  </r>
  <r>
    <x v="5"/>
    <x v="28"/>
    <x v="27"/>
    <s v="BRB0331"/>
    <n v="1.9759892962320599E-2"/>
    <n v="1.9806143538302019E-2"/>
  </r>
  <r>
    <x v="5"/>
    <x v="28"/>
    <x v="27"/>
    <s v="KEN0331"/>
    <n v="2.35392162893334E-3"/>
    <n v="2.3594312858611832E-3"/>
  </r>
  <r>
    <x v="5"/>
    <x v="28"/>
    <x v="27"/>
    <s v="MPE1101"/>
    <n v="3.21490365166541E-2"/>
    <n v="3.2224285479742022E-2"/>
  </r>
  <r>
    <x v="5"/>
    <x v="28"/>
    <x v="27"/>
    <s v="MTO0331"/>
    <n v="5.6368647430345403E-3"/>
    <n v="5.6500585514014092E-3"/>
  </r>
  <r>
    <x v="6"/>
    <x v="28"/>
    <x v="27"/>
    <s v="BRB0331"/>
    <n v="9.8225922412149905E-3"/>
    <n v="9.8280169292316987E-3"/>
  </r>
  <r>
    <x v="6"/>
    <x v="28"/>
    <x v="27"/>
    <s v="KEN0331"/>
    <n v="3.9775163604646702E-4"/>
    <n v="3.9797130092521801E-4"/>
  </r>
  <r>
    <x v="6"/>
    <x v="28"/>
    <x v="27"/>
    <s v="MPE1101"/>
    <n v="1.6217399249857101E-2"/>
    <n v="1.6226355575154176E-2"/>
  </r>
  <r>
    <x v="6"/>
    <x v="28"/>
    <x v="27"/>
    <s v="MTO0331"/>
    <n v="2.7436322573076198E-3"/>
    <n v="2.7451474733181163E-3"/>
  </r>
  <r>
    <x v="0"/>
    <x v="29"/>
    <x v="28"/>
    <s v="KPA1101"/>
    <n v="3.9962407339194102E-7"/>
    <n v="4.0014563772452773E-7"/>
  </r>
  <r>
    <x v="0"/>
    <x v="29"/>
    <x v="28"/>
    <s v="KPA1101 KPI1"/>
    <n v="4.4048426621040397E-4"/>
    <n v="4.4105915870967452E-4"/>
  </r>
  <r>
    <x v="1"/>
    <x v="29"/>
    <x v="28"/>
    <s v="KPA1101"/>
    <n v="6.8726498642376699E-7"/>
    <n v="6.8896009320866092E-7"/>
  </r>
  <r>
    <x v="1"/>
    <x v="29"/>
    <x v="28"/>
    <s v="KPA1101 KPI1"/>
    <n v="4.3681085068802402E-5"/>
    <n v="4.3788822411944164E-5"/>
  </r>
  <r>
    <x v="2"/>
    <x v="29"/>
    <x v="28"/>
    <s v="KPA1101"/>
    <n v="6.8502272601505799E-7"/>
    <n v="6.8502272601505799E-7"/>
  </r>
  <r>
    <x v="2"/>
    <x v="29"/>
    <x v="28"/>
    <s v="KPA1101 KPI1"/>
    <n v="0"/>
    <n v="0"/>
  </r>
  <r>
    <x v="3"/>
    <x v="29"/>
    <x v="28"/>
    <s v="KPA1101"/>
    <n v="2.2463348014143202E-6"/>
    <n v="2.2533356615672226E-6"/>
  </r>
  <r>
    <x v="3"/>
    <x v="29"/>
    <x v="28"/>
    <s v="KPA1101 KPI1"/>
    <n v="0"/>
    <n v="0"/>
  </r>
  <r>
    <x v="4"/>
    <x v="29"/>
    <x v="28"/>
    <s v="KPA1101"/>
    <n v="2.9169127482911402E-7"/>
    <n v="2.9235106729180349E-7"/>
  </r>
  <r>
    <x v="4"/>
    <x v="29"/>
    <x v="28"/>
    <s v="KPA1101 KPI1"/>
    <n v="0"/>
    <n v="0"/>
  </r>
  <r>
    <x v="5"/>
    <x v="29"/>
    <x v="28"/>
    <s v="KPA1101"/>
    <n v="7.3640129850925495E-8"/>
    <n v="7.3812494065015435E-8"/>
  </r>
  <r>
    <x v="5"/>
    <x v="29"/>
    <x v="28"/>
    <s v="KPA1101 KPI1"/>
    <n v="2.7720079540451701E-4"/>
    <n v="2.7784961958966889E-4"/>
  </r>
  <r>
    <x v="6"/>
    <x v="29"/>
    <x v="28"/>
    <s v="KPA1101"/>
    <n v="4.03360360278998E-7"/>
    <n v="4.035831226678956E-7"/>
  </r>
  <r>
    <x v="6"/>
    <x v="29"/>
    <x v="28"/>
    <s v="KPA1101 KPI1"/>
    <n v="0"/>
    <n v="0"/>
  </r>
  <r>
    <x v="0"/>
    <x v="30"/>
    <x v="29"/>
    <s v="GLN0331"/>
    <n v="1.5526769737372801E-3"/>
    <n v="1.5547034305587032E-3"/>
  </r>
  <r>
    <x v="0"/>
    <x v="30"/>
    <x v="29"/>
    <s v="GLN0332"/>
    <n v="1.4793140946107201E-3"/>
    <n v="1.4812448027932698E-3"/>
  </r>
  <r>
    <x v="0"/>
    <x v="30"/>
    <x v="29"/>
    <s v="GLN0332 GLN0"/>
    <n v="0"/>
    <n v="0"/>
  </r>
  <r>
    <x v="1"/>
    <x v="30"/>
    <x v="29"/>
    <s v="GLN0331"/>
    <n v="2.5220449226944302E-3"/>
    <n v="2.5282654279503614E-3"/>
  </r>
  <r>
    <x v="1"/>
    <x v="30"/>
    <x v="29"/>
    <s v="GLN0332"/>
    <n v="2.5294587435060198E-3"/>
    <n v="2.5356975346025046E-3"/>
  </r>
  <r>
    <x v="1"/>
    <x v="30"/>
    <x v="29"/>
    <s v="GLN0332 GLN0"/>
    <n v="0"/>
    <n v="0"/>
  </r>
  <r>
    <x v="2"/>
    <x v="30"/>
    <x v="29"/>
    <s v="GLN0331"/>
    <n v="2.49576321413378E-3"/>
    <n v="2.49576321413378E-3"/>
  </r>
  <r>
    <x v="2"/>
    <x v="30"/>
    <x v="29"/>
    <s v="GLN0332"/>
    <n v="2.5878814408360502E-3"/>
    <n v="2.5878814408360502E-3"/>
  </r>
  <r>
    <x v="2"/>
    <x v="30"/>
    <x v="29"/>
    <s v="GLN0332 GLN0"/>
    <n v="0"/>
    <n v="0"/>
  </r>
  <r>
    <x v="3"/>
    <x v="30"/>
    <x v="29"/>
    <s v="GLN0331"/>
    <n v="4.9710936186298099E-3"/>
    <n v="4.9865863809772128E-3"/>
  </r>
  <r>
    <x v="3"/>
    <x v="30"/>
    <x v="29"/>
    <s v="GLN0332"/>
    <n v="4.6743944469738001E-3"/>
    <n v="4.6889625255176412E-3"/>
  </r>
  <r>
    <x v="3"/>
    <x v="30"/>
    <x v="29"/>
    <s v="GLN0332 GLN0"/>
    <n v="0"/>
    <n v="0"/>
  </r>
  <r>
    <x v="4"/>
    <x v="30"/>
    <x v="29"/>
    <s v="GLN0331"/>
    <n v="4.4959470336281403E-3"/>
    <n v="4.5061166623466429E-3"/>
  </r>
  <r>
    <x v="4"/>
    <x v="30"/>
    <x v="29"/>
    <s v="GLN0332"/>
    <n v="3.9904323910869297E-3"/>
    <n v="3.9994585685619102E-3"/>
  </r>
  <r>
    <x v="4"/>
    <x v="30"/>
    <x v="29"/>
    <s v="GLN0332 GLN0"/>
    <n v="0"/>
    <n v="0"/>
  </r>
  <r>
    <x v="5"/>
    <x v="30"/>
    <x v="29"/>
    <s v="GLN0331"/>
    <n v="1.28887082809757E-2"/>
    <n v="1.2918875963704968E-2"/>
  </r>
  <r>
    <x v="5"/>
    <x v="30"/>
    <x v="29"/>
    <s v="GLN0332"/>
    <n v="1.18061979994035E-2"/>
    <n v="1.1833831927313146E-2"/>
  </r>
  <r>
    <x v="5"/>
    <x v="30"/>
    <x v="29"/>
    <s v="GLN0332 GLN0"/>
    <n v="0"/>
    <n v="0"/>
  </r>
  <r>
    <x v="6"/>
    <x v="30"/>
    <x v="29"/>
    <s v="GLN0331"/>
    <n v="6.9973549038946804E-3"/>
    <n v="7.0012193081541319E-3"/>
  </r>
  <r>
    <x v="6"/>
    <x v="30"/>
    <x v="29"/>
    <s v="GLN0332"/>
    <n v="6.4055439683364402E-3"/>
    <n v="6.4090815352792815E-3"/>
  </r>
  <r>
    <x v="6"/>
    <x v="30"/>
    <x v="29"/>
    <s v="GLN0332 GLN0"/>
    <n v="0"/>
    <n v="0"/>
  </r>
  <r>
    <x v="0"/>
    <x v="31"/>
    <x v="30"/>
    <s v="TWI2201"/>
    <n v="0.220558173407638"/>
    <n v="0.22084603213329859"/>
  </r>
  <r>
    <x v="1"/>
    <x v="31"/>
    <x v="30"/>
    <s v="TWI2201"/>
    <n v="7.2679948766074504E-2"/>
    <n v="7.2859210443466507E-2"/>
  </r>
  <r>
    <x v="2"/>
    <x v="31"/>
    <x v="30"/>
    <s v="TWI2201"/>
    <n v="7.1693963333915603E-2"/>
    <n v="7.1693963333915603E-2"/>
  </r>
  <r>
    <x v="3"/>
    <x v="31"/>
    <x v="30"/>
    <s v="TWI2201"/>
    <n v="2.13120321017145E-2"/>
    <n v="2.1378452546353621E-2"/>
  </r>
  <r>
    <x v="4"/>
    <x v="31"/>
    <x v="30"/>
    <s v="TWI2201"/>
    <n v="0.236532375515074"/>
    <n v="0.23706740104382287"/>
  </r>
  <r>
    <x v="5"/>
    <x v="31"/>
    <x v="30"/>
    <s v="TWI2201"/>
    <n v="1.6072499648607599E-2"/>
    <n v="1.6110119405335369E-2"/>
  </r>
  <r>
    <x v="6"/>
    <x v="31"/>
    <x v="30"/>
    <s v="TWI2201"/>
    <n v="1.6176881414306499E-2"/>
    <n v="1.6185815362962912E-2"/>
  </r>
  <r>
    <x v="0"/>
    <x v="32"/>
    <x v="31"/>
    <s v="ADD0111"/>
    <n v="0"/>
    <n v="0"/>
  </r>
  <r>
    <x v="0"/>
    <x v="32"/>
    <x v="31"/>
    <s v="ADD0661"/>
    <n v="0"/>
    <n v="0"/>
  </r>
  <r>
    <x v="0"/>
    <x v="32"/>
    <x v="31"/>
    <s v="APS0111"/>
    <n v="5.6766810563975598E-5"/>
    <n v="5.6840899052723461E-5"/>
  </r>
  <r>
    <x v="0"/>
    <x v="32"/>
    <x v="31"/>
    <s v="BRY0661"/>
    <n v="3.2585457477842E-2"/>
    <n v="3.2627985977782478E-2"/>
  </r>
  <r>
    <x v="0"/>
    <x v="32"/>
    <x v="31"/>
    <s v="CLH0111"/>
    <n v="9.2288436045625302E-5"/>
    <n v="9.2408885137050271E-5"/>
  </r>
  <r>
    <x v="0"/>
    <x v="32"/>
    <x v="31"/>
    <s v="COL0111"/>
    <n v="5.6666445633302201E-5"/>
    <n v="5.6740403132023269E-5"/>
  </r>
  <r>
    <x v="0"/>
    <x v="32"/>
    <x v="31"/>
    <s v="HOR0331"/>
    <n v="2.5970024974111298E-3"/>
    <n v="2.6003919425533891E-3"/>
  </r>
  <r>
    <x v="0"/>
    <x v="32"/>
    <x v="31"/>
    <s v="HOR0661"/>
    <n v="2.7700586734637901E-3"/>
    <n v="2.7736739806973813E-3"/>
  </r>
  <r>
    <x v="0"/>
    <x v="32"/>
    <x v="31"/>
    <s v="ISL0331"/>
    <n v="2.12201995363611E-2"/>
    <n v="2.1247894812860831E-2"/>
  </r>
  <r>
    <x v="0"/>
    <x v="32"/>
    <x v="31"/>
    <s v="ISL0661"/>
    <n v="0.12134157383703301"/>
    <n v="0.12149994126579214"/>
  </r>
  <r>
    <x v="0"/>
    <x v="32"/>
    <x v="31"/>
    <s v="KBY0661"/>
    <n v="7.8331392183902504E-4"/>
    <n v="7.8433625415094547E-4"/>
  </r>
  <r>
    <x v="0"/>
    <x v="32"/>
    <x v="31"/>
    <s v="KBY0662"/>
    <n v="8.8340840018197504E-4"/>
    <n v="8.8456136954323398E-4"/>
  </r>
  <r>
    <x v="0"/>
    <x v="32"/>
    <x v="31"/>
    <s v="MLN0661"/>
    <n v="0"/>
    <n v="0"/>
  </r>
  <r>
    <x v="0"/>
    <x v="32"/>
    <x v="31"/>
    <s v="MLN0664"/>
    <n v="0"/>
    <n v="0"/>
  </r>
  <r>
    <x v="1"/>
    <x v="32"/>
    <x v="31"/>
    <s v="ADD0111"/>
    <n v="0"/>
    <n v="0"/>
  </r>
  <r>
    <x v="1"/>
    <x v="32"/>
    <x v="31"/>
    <s v="ADD0661"/>
    <n v="0"/>
    <n v="0"/>
  </r>
  <r>
    <x v="1"/>
    <x v="32"/>
    <x v="31"/>
    <s v="APS0111"/>
    <n v="1.6814009528482399E-5"/>
    <n v="1.6855480492660732E-5"/>
  </r>
  <r>
    <x v="1"/>
    <x v="32"/>
    <x v="31"/>
    <s v="BRY0661"/>
    <n v="7.8648191749161201E-3"/>
    <n v="7.8842173817340409E-3"/>
  </r>
  <r>
    <x v="1"/>
    <x v="32"/>
    <x v="31"/>
    <s v="CLH0111"/>
    <n v="3.2848037441329003E-5"/>
    <n v="3.2929055581692863E-5"/>
  </r>
  <r>
    <x v="1"/>
    <x v="32"/>
    <x v="31"/>
    <s v="COL0111"/>
    <n v="1.8248499775046901E-5"/>
    <n v="1.8293508841991779E-5"/>
  </r>
  <r>
    <x v="1"/>
    <x v="32"/>
    <x v="31"/>
    <s v="HOR0331"/>
    <n v="8.5718620125505897E-4"/>
    <n v="8.5930041072937804E-4"/>
  </r>
  <r>
    <x v="1"/>
    <x v="32"/>
    <x v="31"/>
    <s v="HOR0661"/>
    <n v="8.2011714334079299E-4"/>
    <n v="8.2213992372615606E-4"/>
  </r>
  <r>
    <x v="1"/>
    <x v="32"/>
    <x v="31"/>
    <s v="ISL0331"/>
    <n v="5.2387620585864101E-3"/>
    <n v="5.2516832189617758E-3"/>
  </r>
  <r>
    <x v="1"/>
    <x v="32"/>
    <x v="31"/>
    <s v="ISL0661"/>
    <n v="3.3701952719294902E-2"/>
    <n v="3.3785077001554531E-2"/>
  </r>
  <r>
    <x v="1"/>
    <x v="32"/>
    <x v="31"/>
    <s v="KBY0661"/>
    <n v="1.79190394680133E-4"/>
    <n v="1.7963235936596791E-4"/>
  </r>
  <r>
    <x v="1"/>
    <x v="32"/>
    <x v="31"/>
    <s v="KBY0662"/>
    <n v="2.19267738192094E-4"/>
    <n v="2.1980855176191057E-4"/>
  </r>
  <r>
    <x v="1"/>
    <x v="32"/>
    <x v="31"/>
    <s v="MLN0661"/>
    <n v="0"/>
    <n v="0"/>
  </r>
  <r>
    <x v="1"/>
    <x v="32"/>
    <x v="31"/>
    <s v="MLN0664"/>
    <n v="0"/>
    <n v="0"/>
  </r>
  <r>
    <x v="2"/>
    <x v="32"/>
    <x v="31"/>
    <s v="ADD0111"/>
    <n v="0"/>
    <n v="0"/>
  </r>
  <r>
    <x v="2"/>
    <x v="32"/>
    <x v="31"/>
    <s v="ADD0661"/>
    <n v="0"/>
    <n v="0"/>
  </r>
  <r>
    <x v="2"/>
    <x v="32"/>
    <x v="31"/>
    <s v="APS0111"/>
    <n v="1.6516719406101801E-5"/>
    <n v="1.6516719406101801E-5"/>
  </r>
  <r>
    <x v="2"/>
    <x v="32"/>
    <x v="31"/>
    <s v="BRY0661"/>
    <n v="7.6543636958326796E-3"/>
    <n v="7.6543636958326796E-3"/>
  </r>
  <r>
    <x v="2"/>
    <x v="32"/>
    <x v="31"/>
    <s v="CLH0111"/>
    <n v="3.2486473111639899E-5"/>
    <n v="3.2486473111639899E-5"/>
  </r>
  <r>
    <x v="2"/>
    <x v="32"/>
    <x v="31"/>
    <s v="COL0111"/>
    <n v="1.7931745806193101E-5"/>
    <n v="1.7931745806193101E-5"/>
  </r>
  <r>
    <x v="2"/>
    <x v="32"/>
    <x v="31"/>
    <s v="HOR0331"/>
    <n v="8.4196877159610397E-4"/>
    <n v="8.4196877159610397E-4"/>
  </r>
  <r>
    <x v="2"/>
    <x v="32"/>
    <x v="31"/>
    <s v="HOR0661"/>
    <n v="8.0010306875192595E-4"/>
    <n v="8.0010306875192595E-4"/>
  </r>
  <r>
    <x v="2"/>
    <x v="32"/>
    <x v="31"/>
    <s v="ISL0331"/>
    <n v="5.13317831727519E-3"/>
    <n v="5.13317831727519E-3"/>
  </r>
  <r>
    <x v="2"/>
    <x v="32"/>
    <x v="31"/>
    <s v="ISL0661"/>
    <n v="3.3126469207697497E-2"/>
    <n v="3.3126469207697497E-2"/>
  </r>
  <r>
    <x v="2"/>
    <x v="32"/>
    <x v="31"/>
    <s v="KBY0661"/>
    <n v="1.7278234296497E-4"/>
    <n v="1.7278234296497E-4"/>
  </r>
  <r>
    <x v="2"/>
    <x v="32"/>
    <x v="31"/>
    <s v="KBY0662"/>
    <n v="2.1292333500186599E-4"/>
    <n v="2.1292333500186599E-4"/>
  </r>
  <r>
    <x v="2"/>
    <x v="32"/>
    <x v="31"/>
    <s v="MLN0661"/>
    <n v="0"/>
    <n v="0"/>
  </r>
  <r>
    <x v="2"/>
    <x v="32"/>
    <x v="31"/>
    <s v="MLN0664"/>
    <n v="0"/>
    <n v="0"/>
  </r>
  <r>
    <x v="3"/>
    <x v="32"/>
    <x v="31"/>
    <s v="ADD0111"/>
    <n v="1.35565790694703E-4"/>
    <n v="1.359882910012351E-4"/>
  </r>
  <r>
    <x v="3"/>
    <x v="32"/>
    <x v="31"/>
    <s v="ADD0661"/>
    <n v="3.1497855225463199E-4"/>
    <n v="3.1596020503146203E-4"/>
  </r>
  <r>
    <x v="3"/>
    <x v="32"/>
    <x v="31"/>
    <s v="APS0111"/>
    <n v="2.4047321232226598E-5"/>
    <n v="2.4122266397521078E-5"/>
  </r>
  <r>
    <x v="3"/>
    <x v="32"/>
    <x v="31"/>
    <s v="BRY0661"/>
    <n v="1.5037914216069599E-2"/>
    <n v="1.5084780931730934E-2"/>
  </r>
  <r>
    <x v="3"/>
    <x v="32"/>
    <x v="31"/>
    <s v="CLH0111"/>
    <n v="3.5545698768683899E-5"/>
    <n v="3.5656479435020939E-5"/>
  </r>
  <r>
    <x v="3"/>
    <x v="32"/>
    <x v="31"/>
    <s v="COL0111"/>
    <n v="2.3896754740192499E-5"/>
    <n v="2.3971230654441332E-5"/>
  </r>
  <r>
    <x v="3"/>
    <x v="32"/>
    <x v="31"/>
    <s v="HOR0331"/>
    <n v="1.08456003773194E-3"/>
    <n v="1.0879401452505554E-3"/>
  </r>
  <r>
    <x v="3"/>
    <x v="32"/>
    <x v="31"/>
    <s v="HOR0661"/>
    <n v="1.26407552630608E-3"/>
    <n v="1.268015106450947E-3"/>
  </r>
  <r>
    <x v="3"/>
    <x v="32"/>
    <x v="31"/>
    <s v="ISL0331"/>
    <n v="8.4044615070998797E-3"/>
    <n v="8.4306546015729799E-3"/>
  </r>
  <r>
    <x v="3"/>
    <x v="32"/>
    <x v="31"/>
    <s v="ISL0661"/>
    <n v="4.4515788969271497E-2"/>
    <n v="4.4654525551625017E-2"/>
  </r>
  <r>
    <x v="3"/>
    <x v="32"/>
    <x v="31"/>
    <s v="KBY0661"/>
    <n v="4.5103973415187599E-4"/>
    <n v="4.5244543115670869E-4"/>
  </r>
  <r>
    <x v="3"/>
    <x v="32"/>
    <x v="31"/>
    <s v="KBY0662"/>
    <n v="4.7088781579858501E-4"/>
    <n v="4.7235537074366086E-4"/>
  </r>
  <r>
    <x v="3"/>
    <x v="32"/>
    <x v="31"/>
    <s v="MLN0661"/>
    <n v="5.3935611925728999E-5"/>
    <n v="5.4103706047814235E-5"/>
  </r>
  <r>
    <x v="3"/>
    <x v="32"/>
    <x v="31"/>
    <s v="MLN0664"/>
    <n v="5.5206289580646903E-5"/>
    <n v="5.5378343858874443E-5"/>
  </r>
  <r>
    <x v="4"/>
    <x v="32"/>
    <x v="31"/>
    <s v="ADD0111"/>
    <n v="4.3138722021251704E-6"/>
    <n v="4.3236299858149128E-6"/>
  </r>
  <r>
    <x v="4"/>
    <x v="32"/>
    <x v="31"/>
    <s v="ADD0661"/>
    <n v="3.5988983432308497E-5"/>
    <n v="3.6070388884091052E-5"/>
  </r>
  <r>
    <x v="4"/>
    <x v="32"/>
    <x v="31"/>
    <s v="APS0111"/>
    <n v="4.1564191628006097E-5"/>
    <n v="4.1658207948411996E-5"/>
  </r>
  <r>
    <x v="4"/>
    <x v="32"/>
    <x v="31"/>
    <s v="BRY0661"/>
    <n v="2.5235122488627498E-2"/>
    <n v="2.5292203193639316E-2"/>
  </r>
  <r>
    <x v="4"/>
    <x v="32"/>
    <x v="31"/>
    <s v="CLH0111"/>
    <n v="5.95223889432463E-5"/>
    <n v="5.9657025893251168E-5"/>
  </r>
  <r>
    <x v="4"/>
    <x v="32"/>
    <x v="31"/>
    <s v="COL0111"/>
    <n v="4.35905271265217E-5"/>
    <n v="4.3689126926120054E-5"/>
  </r>
  <r>
    <x v="4"/>
    <x v="32"/>
    <x v="31"/>
    <s v="HOR0331"/>
    <n v="3.9222026777751204E-3"/>
    <n v="3.9310745227264391E-3"/>
  </r>
  <r>
    <x v="4"/>
    <x v="32"/>
    <x v="31"/>
    <s v="HOR0661"/>
    <n v="5.1538809590964399E-3"/>
    <n v="5.1655388045784576E-3"/>
  </r>
  <r>
    <x v="4"/>
    <x v="32"/>
    <x v="31"/>
    <s v="ISL0331"/>
    <n v="1.77428806274347E-2"/>
    <n v="1.7783014220430372E-2"/>
  </r>
  <r>
    <x v="4"/>
    <x v="32"/>
    <x v="31"/>
    <s v="ISL0661"/>
    <n v="9.2462735454925296E-2"/>
    <n v="9.2671881977969398E-2"/>
  </r>
  <r>
    <x v="4"/>
    <x v="32"/>
    <x v="31"/>
    <s v="KBY0661"/>
    <n v="1.2634660507752501E-3"/>
    <n v="1.2663239538018452E-3"/>
  </r>
  <r>
    <x v="4"/>
    <x v="32"/>
    <x v="31"/>
    <s v="KBY0662"/>
    <n v="1.3110930522309101E-3"/>
    <n v="1.3140586853793586E-3"/>
  </r>
  <r>
    <x v="4"/>
    <x v="32"/>
    <x v="31"/>
    <s v="MLN0661"/>
    <n v="3.1147515802689901E-6"/>
    <n v="3.121797007380293E-6"/>
  </r>
  <r>
    <x v="4"/>
    <x v="32"/>
    <x v="31"/>
    <s v="MLN0664"/>
    <n v="2.5026561828042199E-6"/>
    <n v="2.5083170778278534E-6"/>
  </r>
  <r>
    <x v="5"/>
    <x v="32"/>
    <x v="31"/>
    <s v="ADD0111"/>
    <n v="2.4157233399334799E-4"/>
    <n v="2.4213776517304481E-4"/>
  </r>
  <r>
    <x v="5"/>
    <x v="32"/>
    <x v="31"/>
    <s v="ADD0661"/>
    <n v="3.1325062063248101E-4"/>
    <n v="3.1398382407940329E-4"/>
  </r>
  <r>
    <x v="5"/>
    <x v="32"/>
    <x v="31"/>
    <s v="APS0111"/>
    <n v="3.6574385131963001E-6"/>
    <n v="3.6659992193789959E-6"/>
  </r>
  <r>
    <x v="5"/>
    <x v="32"/>
    <x v="31"/>
    <s v="BRY0661"/>
    <n v="2.08237343042555E-3"/>
    <n v="2.0872474937997411E-3"/>
  </r>
  <r>
    <x v="5"/>
    <x v="32"/>
    <x v="31"/>
    <s v="CLH0111"/>
    <n v="5.63684903345618E-6"/>
    <n v="5.650042805052756E-6"/>
  </r>
  <r>
    <x v="5"/>
    <x v="32"/>
    <x v="31"/>
    <s v="COL0111"/>
    <n v="3.6200487322166598E-6"/>
    <n v="3.6285219227984655E-6"/>
  </r>
  <r>
    <x v="5"/>
    <x v="32"/>
    <x v="31"/>
    <s v="HOR0331"/>
    <n v="3.6651548021274997E-4"/>
    <n v="3.6737335692788552E-4"/>
  </r>
  <r>
    <x v="5"/>
    <x v="32"/>
    <x v="31"/>
    <s v="HOR0661"/>
    <n v="6.4731453111520397E-4"/>
    <n v="6.4882965419619989E-4"/>
  </r>
  <r>
    <x v="5"/>
    <x v="32"/>
    <x v="31"/>
    <s v="ISL0331"/>
    <n v="1.34074367905077E-3"/>
    <n v="1.343881862416327E-3"/>
  </r>
  <r>
    <x v="5"/>
    <x v="32"/>
    <x v="31"/>
    <s v="ISL0661"/>
    <n v="6.0310560410461803E-3"/>
    <n v="6.04517250494639E-3"/>
  </r>
  <r>
    <x v="5"/>
    <x v="32"/>
    <x v="31"/>
    <s v="KBY0661"/>
    <n v="1.53395641051384E-4"/>
    <n v="1.5375468331771581E-4"/>
  </r>
  <r>
    <x v="5"/>
    <x v="32"/>
    <x v="31"/>
    <s v="KBY0662"/>
    <n v="1.5225343055167499E-4"/>
    <n v="1.5260979932713291E-4"/>
  </r>
  <r>
    <x v="5"/>
    <x v="32"/>
    <x v="31"/>
    <s v="MLN0661"/>
    <n v="6.09589651356333E-5"/>
    <n v="6.1101647449456078E-5"/>
  </r>
  <r>
    <x v="5"/>
    <x v="32"/>
    <x v="31"/>
    <s v="MLN0664"/>
    <n v="6.6188639472451605E-5"/>
    <n v="6.6343562513019927E-5"/>
  </r>
  <r>
    <x v="6"/>
    <x v="32"/>
    <x v="31"/>
    <s v="ADD0111"/>
    <n v="4.1881961692637201E-5"/>
    <n v="4.1905091694385306E-5"/>
  </r>
  <r>
    <x v="6"/>
    <x v="32"/>
    <x v="31"/>
    <s v="ADD0661"/>
    <n v="6.6573597076964599E-5"/>
    <n v="6.6610363440203945E-5"/>
  </r>
  <r>
    <x v="6"/>
    <x v="32"/>
    <x v="31"/>
    <s v="APS0111"/>
    <n v="3.5253005640899802E-6"/>
    <n v="3.5272474692709841E-6"/>
  </r>
  <r>
    <x v="6"/>
    <x v="32"/>
    <x v="31"/>
    <s v="BRY0661"/>
    <n v="1.78596205620548E-3"/>
    <n v="1.786948383106432E-3"/>
  </r>
  <r>
    <x v="6"/>
    <x v="32"/>
    <x v="31"/>
    <s v="CLH0111"/>
    <n v="4.9588282326825499E-6"/>
    <n v="4.9615668270810705E-6"/>
  </r>
  <r>
    <x v="6"/>
    <x v="32"/>
    <x v="31"/>
    <s v="COL0111"/>
    <n v="3.5830960728476299E-6"/>
    <n v="3.5850748965483155E-6"/>
  </r>
  <r>
    <x v="6"/>
    <x v="32"/>
    <x v="31"/>
    <s v="HOR0331"/>
    <n v="2.4089212574834301E-4"/>
    <n v="2.4102516238427128E-4"/>
  </r>
  <r>
    <x v="6"/>
    <x v="32"/>
    <x v="31"/>
    <s v="HOR0661"/>
    <n v="3.7378257889269601E-4"/>
    <n v="3.7398900646566045E-4"/>
  </r>
  <r>
    <x v="6"/>
    <x v="32"/>
    <x v="31"/>
    <s v="ISL0331"/>
    <n v="1.1544211078151601E-3"/>
    <n v="1.1550586558468825E-3"/>
  </r>
  <r>
    <x v="6"/>
    <x v="32"/>
    <x v="31"/>
    <s v="ISL0661"/>
    <n v="6.0956104003808296E-3"/>
    <n v="6.0989768014164661E-3"/>
  </r>
  <r>
    <x v="6"/>
    <x v="32"/>
    <x v="31"/>
    <s v="KBY0661"/>
    <n v="1.10230335472672E-4"/>
    <n v="1.1029121198726528E-4"/>
  </r>
  <r>
    <x v="6"/>
    <x v="32"/>
    <x v="31"/>
    <s v="KBY0662"/>
    <n v="1.14920551352066E-4"/>
    <n v="1.149840181154706E-4"/>
  </r>
  <r>
    <x v="6"/>
    <x v="32"/>
    <x v="31"/>
    <s v="MLN0661"/>
    <n v="9.8294873977724208E-6"/>
    <n v="9.8349158937526714E-6"/>
  </r>
  <r>
    <x v="6"/>
    <x v="32"/>
    <x v="31"/>
    <s v="MLN0664"/>
    <n v="1.0100090265095899E-5"/>
    <n v="1.010566820595746E-5"/>
  </r>
  <r>
    <x v="0"/>
    <x v="33"/>
    <x v="12"/>
    <s v="BAL0331"/>
    <n v="6.4910757735541598E-3"/>
    <n v="6.4995475194499159E-3"/>
  </r>
  <r>
    <x v="0"/>
    <x v="33"/>
    <x v="12"/>
    <s v="HWB0331"/>
    <n v="0"/>
    <n v="0"/>
  </r>
  <r>
    <x v="0"/>
    <x v="33"/>
    <x v="12"/>
    <s v="HWB1101"/>
    <n v="1.5530205618579001E-3"/>
    <n v="1.5550474671090369E-3"/>
  </r>
  <r>
    <x v="0"/>
    <x v="33"/>
    <x v="12"/>
    <s v="NSY0331"/>
    <n v="6.5391046317756297E-3"/>
    <n v="6.5476390619315468E-3"/>
  </r>
  <r>
    <x v="0"/>
    <x v="33"/>
    <x v="12"/>
    <s v="NSY0331 PAE0"/>
    <n v="0"/>
    <n v="0"/>
  </r>
  <r>
    <x v="1"/>
    <x v="33"/>
    <x v="12"/>
    <s v="BAL0331"/>
    <n v="1.5173998853164001E-3"/>
    <n v="1.5211424808098523E-3"/>
  </r>
  <r>
    <x v="1"/>
    <x v="33"/>
    <x v="12"/>
    <s v="HWB0331"/>
    <n v="0"/>
    <n v="0"/>
  </r>
  <r>
    <x v="1"/>
    <x v="33"/>
    <x v="12"/>
    <s v="HWB1101"/>
    <n v="4.5482670414599902E-4"/>
    <n v="4.5594851283315574E-4"/>
  </r>
  <r>
    <x v="1"/>
    <x v="33"/>
    <x v="12"/>
    <s v="NSY0331"/>
    <n v="2.1143609199192601E-3"/>
    <n v="2.1195758917450761E-3"/>
  </r>
  <r>
    <x v="1"/>
    <x v="33"/>
    <x v="12"/>
    <s v="NSY0331 PAE0"/>
    <n v="0"/>
    <n v="0"/>
  </r>
  <r>
    <x v="2"/>
    <x v="33"/>
    <x v="12"/>
    <s v="BAL0331"/>
    <n v="1.48034019619631E-3"/>
    <n v="1.48034019619631E-3"/>
  </r>
  <r>
    <x v="2"/>
    <x v="33"/>
    <x v="12"/>
    <s v="HWB0331"/>
    <n v="0"/>
    <n v="0"/>
  </r>
  <r>
    <x v="2"/>
    <x v="33"/>
    <x v="12"/>
    <s v="HWB1101"/>
    <n v="4.4676453677726E-4"/>
    <n v="4.4676453677726E-4"/>
  </r>
  <r>
    <x v="2"/>
    <x v="33"/>
    <x v="12"/>
    <s v="NSY0331"/>
    <n v="2.08256582425755E-3"/>
    <n v="2.08256582425755E-3"/>
  </r>
  <r>
    <x v="2"/>
    <x v="33"/>
    <x v="12"/>
    <s v="NSY0331 PAE0"/>
    <n v="0"/>
    <n v="0"/>
  </r>
  <r>
    <x v="3"/>
    <x v="33"/>
    <x v="12"/>
    <s v="BAL0331"/>
    <n v="1.7287697451705698E-2"/>
    <n v="1.7341575774807348E-2"/>
  </r>
  <r>
    <x v="3"/>
    <x v="33"/>
    <x v="12"/>
    <s v="HWB0331"/>
    <n v="0"/>
    <n v="0"/>
  </r>
  <r>
    <x v="3"/>
    <x v="33"/>
    <x v="12"/>
    <s v="HWB1101"/>
    <n v="0"/>
    <n v="0"/>
  </r>
  <r>
    <x v="3"/>
    <x v="33"/>
    <x v="12"/>
    <s v="NSY0331"/>
    <n v="2.8903843236693099E-3"/>
    <n v="2.8993924093853882E-3"/>
  </r>
  <r>
    <x v="3"/>
    <x v="33"/>
    <x v="12"/>
    <s v="NSY0331 PAE0"/>
    <n v="0"/>
    <n v="0"/>
  </r>
  <r>
    <x v="4"/>
    <x v="33"/>
    <x v="12"/>
    <s v="BAL0331"/>
    <n v="8.1062101732732803E-3"/>
    <n v="8.1245460538251942E-3"/>
  </r>
  <r>
    <x v="4"/>
    <x v="33"/>
    <x v="12"/>
    <s v="HWB0331"/>
    <n v="0"/>
    <n v="0"/>
  </r>
  <r>
    <x v="4"/>
    <x v="33"/>
    <x v="12"/>
    <s v="HWB1101"/>
    <n v="1.45282627374128E-3"/>
    <n v="1.4561125010224124E-3"/>
  </r>
  <r>
    <x v="4"/>
    <x v="33"/>
    <x v="12"/>
    <s v="NSY0331"/>
    <n v="1.0768574951767499E-2"/>
    <n v="1.079293298095862E-2"/>
  </r>
  <r>
    <x v="4"/>
    <x v="33"/>
    <x v="12"/>
    <s v="NSY0331 PAE0"/>
    <n v="0"/>
    <n v="0"/>
  </r>
  <r>
    <x v="5"/>
    <x v="33"/>
    <x v="12"/>
    <s v="BAL0331"/>
    <n v="4.7678110738538299E-4"/>
    <n v="4.7789707501110249E-4"/>
  </r>
  <r>
    <x v="5"/>
    <x v="33"/>
    <x v="12"/>
    <s v="HWB0331"/>
    <n v="0"/>
    <n v="0"/>
  </r>
  <r>
    <x v="5"/>
    <x v="33"/>
    <x v="12"/>
    <s v="HWB1101"/>
    <n v="1.01320492616562E-4"/>
    <n v="1.0155764628693729E-4"/>
  </r>
  <r>
    <x v="5"/>
    <x v="33"/>
    <x v="12"/>
    <s v="NSY0331"/>
    <n v="5.6110522367029702E-4"/>
    <n v="5.6241856275722523E-4"/>
  </r>
  <r>
    <x v="5"/>
    <x v="33"/>
    <x v="12"/>
    <s v="NSY0331 PAE0"/>
    <n v="0"/>
    <n v="0"/>
  </r>
  <r>
    <x v="6"/>
    <x v="33"/>
    <x v="12"/>
    <s v="BAL0331"/>
    <n v="4.6063787419875301E-4"/>
    <n v="4.6089226903616901E-4"/>
  </r>
  <r>
    <x v="6"/>
    <x v="33"/>
    <x v="12"/>
    <s v="HWB0331"/>
    <n v="0"/>
    <n v="0"/>
  </r>
  <r>
    <x v="6"/>
    <x v="33"/>
    <x v="12"/>
    <s v="HWB1101"/>
    <n v="9.3286632486751098E-5"/>
    <n v="9.3338151562870998E-5"/>
  </r>
  <r>
    <x v="6"/>
    <x v="33"/>
    <x v="12"/>
    <s v="NSY0331"/>
    <n v="5.1001703646837496E-4"/>
    <n v="5.1029870175978728E-4"/>
  </r>
  <r>
    <x v="6"/>
    <x v="33"/>
    <x v="12"/>
    <s v="NSY0331 PAE0"/>
    <n v="0"/>
    <n v="0"/>
  </r>
  <r>
    <x v="0"/>
    <x v="34"/>
    <x v="32"/>
    <s v="WHI0111"/>
    <n v="3.4714202898686402E-3"/>
    <n v="3.4759509703935782E-3"/>
  </r>
  <r>
    <x v="1"/>
    <x v="34"/>
    <x v="32"/>
    <s v="WHI0111"/>
    <n v="4.66866032214386E-3"/>
    <n v="4.6801753533832827E-3"/>
  </r>
  <r>
    <x v="2"/>
    <x v="34"/>
    <x v="32"/>
    <s v="WHI0111"/>
    <n v="4.6495822030331903E-3"/>
    <n v="4.6495822030331903E-3"/>
  </r>
  <r>
    <x v="3"/>
    <x v="34"/>
    <x v="32"/>
    <s v="WHI0111"/>
    <n v="7.6701833108338696E-3"/>
    <n v="7.6940879757451137E-3"/>
  </r>
  <r>
    <x v="4"/>
    <x v="34"/>
    <x v="32"/>
    <s v="WHI0111"/>
    <n v="6.9345726246851404E-3"/>
    <n v="6.9502583141265555E-3"/>
  </r>
  <r>
    <x v="5"/>
    <x v="34"/>
    <x v="32"/>
    <s v="WHI0111"/>
    <n v="9.9754127876399692E-4"/>
    <n v="9.9987615268239583E-4"/>
  </r>
  <r>
    <x v="6"/>
    <x v="34"/>
    <x v="32"/>
    <s v="WHI0111"/>
    <n v="0"/>
    <n v="0"/>
  </r>
  <r>
    <x v="0"/>
    <x v="35"/>
    <x v="33"/>
    <s v="NPL0331"/>
    <n v="4.7556097216704103E-6"/>
    <n v="4.7618164458786715E-6"/>
  </r>
  <r>
    <x v="1"/>
    <x v="35"/>
    <x v="33"/>
    <s v="NPL0331"/>
    <n v="1.32431052510443E-5"/>
    <n v="1.3275768747668683E-5"/>
  </r>
  <r>
    <x v="2"/>
    <x v="35"/>
    <x v="33"/>
    <s v="NPL0331"/>
    <n v="1.37421851032546E-5"/>
    <n v="1.37421851032546E-5"/>
  </r>
  <r>
    <x v="3"/>
    <x v="35"/>
    <x v="33"/>
    <s v="NPL0331"/>
    <n v="1.7944508283423E-5"/>
    <n v="1.8000433603604902E-5"/>
  </r>
  <r>
    <x v="4"/>
    <x v="35"/>
    <x v="33"/>
    <s v="NPL0331"/>
    <n v="1.2887049969253299E-5"/>
    <n v="1.291619989305886E-5"/>
  </r>
  <r>
    <x v="5"/>
    <x v="35"/>
    <x v="33"/>
    <s v="NPL0331"/>
    <n v="4.4475801335159797E-6"/>
    <n v="4.4579902679884119E-6"/>
  </r>
  <r>
    <x v="6"/>
    <x v="35"/>
    <x v="33"/>
    <s v="NPL0331"/>
    <n v="7.6948472452456808E-6"/>
    <n v="7.699096851115151E-6"/>
  </r>
  <r>
    <x v="0"/>
    <x v="36"/>
    <x v="34"/>
    <s v="BPE0331"/>
    <n v="2.20207314541451E-3"/>
    <n v="2.2049471534807577E-3"/>
  </r>
  <r>
    <x v="0"/>
    <x v="36"/>
    <x v="34"/>
    <s v="BPE0331 TWF0"/>
    <n v="0"/>
    <n v="0"/>
  </r>
  <r>
    <x v="0"/>
    <x v="36"/>
    <x v="34"/>
    <s v="BRK0331"/>
    <n v="6.9441172738262996E-4"/>
    <n v="6.953180301137406E-4"/>
  </r>
  <r>
    <x v="0"/>
    <x v="36"/>
    <x v="34"/>
    <s v="CST0331"/>
    <n v="1.3380184869358699E-3"/>
    <n v="1.3397647849333954E-3"/>
  </r>
  <r>
    <x v="0"/>
    <x v="36"/>
    <x v="34"/>
    <s v="GYT0331"/>
    <n v="2.3767534524422301E-3"/>
    <n v="2.3798554423139222E-3"/>
  </r>
  <r>
    <x v="0"/>
    <x v="36"/>
    <x v="34"/>
    <s v="HIN0331"/>
    <n v="1.2939764375859001E-3"/>
    <n v="1.2956652546567138E-3"/>
  </r>
  <r>
    <x v="0"/>
    <x v="36"/>
    <x v="34"/>
    <s v="HUI0331"/>
    <n v="1.0456163719278801E-3"/>
    <n v="1.0469810449830776E-3"/>
  </r>
  <r>
    <x v="0"/>
    <x v="36"/>
    <x v="34"/>
    <s v="HWA0331"/>
    <n v="3.56414379406468E-5"/>
    <n v="3.5687954915047669E-5"/>
  </r>
  <r>
    <x v="0"/>
    <x v="36"/>
    <x v="34"/>
    <s v="KAW0111 TAM0"/>
    <n v="0"/>
    <n v="0"/>
  </r>
  <r>
    <x v="0"/>
    <x v="36"/>
    <x v="34"/>
    <s v="KIN0111"/>
    <n v="7.9097228644940502E-4"/>
    <n v="7.920046139795635E-4"/>
  </r>
  <r>
    <x v="0"/>
    <x v="36"/>
    <x v="34"/>
    <s v="KIN0112"/>
    <n v="4.4783578402825199E-4"/>
    <n v="4.4842027126852906E-4"/>
  </r>
  <r>
    <x v="0"/>
    <x v="36"/>
    <x v="34"/>
    <s v="KIN0112 KIN0"/>
    <n v="0"/>
    <n v="0"/>
  </r>
  <r>
    <x v="0"/>
    <x v="36"/>
    <x v="34"/>
    <s v="KIN0113"/>
    <n v="6.6752163085861602E-4"/>
    <n v="6.6839283831849412E-4"/>
  </r>
  <r>
    <x v="0"/>
    <x v="36"/>
    <x v="34"/>
    <s v="KIN0331"/>
    <n v="5.1086114427285499E-4"/>
    <n v="5.1152788826927043E-4"/>
  </r>
  <r>
    <x v="0"/>
    <x v="36"/>
    <x v="34"/>
    <s v="KMO0331"/>
    <n v="5.5828578806672001E-4"/>
    <n v="5.5901442774043675E-4"/>
  </r>
  <r>
    <x v="0"/>
    <x v="36"/>
    <x v="34"/>
    <s v="KPU0661"/>
    <n v="1.37215852868308E-3"/>
    <n v="1.3739493841266504E-3"/>
  </r>
  <r>
    <x v="0"/>
    <x v="36"/>
    <x v="34"/>
    <s v="LTN0331"/>
    <n v="1.1551510717012999E-3"/>
    <n v="1.1566587025920892E-3"/>
  </r>
  <r>
    <x v="0"/>
    <x v="36"/>
    <x v="34"/>
    <s v="LTN0331 TWF0"/>
    <n v="0"/>
    <n v="0"/>
  </r>
  <r>
    <x v="0"/>
    <x v="36"/>
    <x v="34"/>
    <s v="MGM0331"/>
    <n v="2.3460132425299702E-3"/>
    <n v="2.3490751122033711E-3"/>
  </r>
  <r>
    <x v="0"/>
    <x v="36"/>
    <x v="34"/>
    <s v="MST0331"/>
    <n v="1.10170391012911E-2"/>
    <n v="1.1031417851292757E-2"/>
  </r>
  <r>
    <x v="0"/>
    <x v="36"/>
    <x v="34"/>
    <s v="MTM0331"/>
    <n v="2.1026965025616202E-3"/>
    <n v="2.1054408104524895E-3"/>
  </r>
  <r>
    <x v="0"/>
    <x v="36"/>
    <x v="34"/>
    <s v="MTN0331"/>
    <n v="4.2879783841357898E-4"/>
    <n v="4.29357478518612E-4"/>
  </r>
  <r>
    <x v="0"/>
    <x v="36"/>
    <x v="34"/>
    <s v="MTR0331"/>
    <n v="2.23864654158833E-4"/>
    <n v="2.2415682829625435E-4"/>
  </r>
  <r>
    <x v="0"/>
    <x v="36"/>
    <x v="34"/>
    <s v="NPL0331"/>
    <n v="4.70805362445371E-4"/>
    <n v="4.714198281419889E-4"/>
  </r>
  <r>
    <x v="0"/>
    <x v="36"/>
    <x v="34"/>
    <s v="OKN0111"/>
    <n v="5.5269868186558597E-5"/>
    <n v="5.534200295979235E-5"/>
  </r>
  <r>
    <x v="0"/>
    <x v="36"/>
    <x v="34"/>
    <s v="OPK0331"/>
    <n v="2.8636251481311902E-4"/>
    <n v="2.8673625724722374E-4"/>
  </r>
  <r>
    <x v="0"/>
    <x v="36"/>
    <x v="34"/>
    <s v="PAO1101"/>
    <n v="1.1457612581667899E-3"/>
    <n v="1.1472566340605575E-3"/>
  </r>
  <r>
    <x v="0"/>
    <x v="36"/>
    <x v="34"/>
    <s v="SFD0331"/>
    <n v="7.6887440406567102E-4"/>
    <n v="7.6987789082260164E-4"/>
  </r>
  <r>
    <x v="0"/>
    <x v="36"/>
    <x v="34"/>
    <s v="TGA0111"/>
    <n v="8.9058867124260305E-4"/>
    <n v="8.9175101184431739E-4"/>
  </r>
  <r>
    <x v="0"/>
    <x v="36"/>
    <x v="34"/>
    <s v="TGA0331"/>
    <n v="1.6317894553796401E-3"/>
    <n v="1.6339191648613368E-3"/>
  </r>
  <r>
    <x v="0"/>
    <x v="36"/>
    <x v="34"/>
    <s v="TGA0331 KMI0"/>
    <n v="0"/>
    <n v="0"/>
  </r>
  <r>
    <x v="0"/>
    <x v="36"/>
    <x v="34"/>
    <s v="TMI0331"/>
    <n v="1.07269334238146E-3"/>
    <n v="1.0740933546040485E-3"/>
  </r>
  <r>
    <x v="0"/>
    <x v="36"/>
    <x v="34"/>
    <s v="WGN0331"/>
    <n v="7.26361195425604E-4"/>
    <n v="7.2730919660304427E-4"/>
  </r>
  <r>
    <x v="0"/>
    <x v="36"/>
    <x v="34"/>
    <s v="WHU0331"/>
    <n v="1.4152494299065001E-3"/>
    <n v="1.4170965248977694E-3"/>
  </r>
  <r>
    <x v="0"/>
    <x v="36"/>
    <x v="34"/>
    <s v="WKO0331"/>
    <n v="1.04368688713239E-3"/>
    <n v="1.0450490419447774E-3"/>
  </r>
  <r>
    <x v="0"/>
    <x v="36"/>
    <x v="34"/>
    <s v="WVY0111"/>
    <n v="1.3147308360639601E-4"/>
    <n v="1.3164467404768815E-4"/>
  </r>
  <r>
    <x v="1"/>
    <x v="36"/>
    <x v="34"/>
    <s v="BPE0331"/>
    <n v="6.85298094912148E-3"/>
    <n v="6.8698835045158009E-3"/>
  </r>
  <r>
    <x v="1"/>
    <x v="36"/>
    <x v="34"/>
    <s v="BPE0331 TWF0"/>
    <n v="0"/>
    <n v="0"/>
  </r>
  <r>
    <x v="1"/>
    <x v="36"/>
    <x v="34"/>
    <s v="BRK0331"/>
    <n v="2.06033918408066E-3"/>
    <n v="2.065420913834261E-3"/>
  </r>
  <r>
    <x v="1"/>
    <x v="36"/>
    <x v="34"/>
    <s v="CST0331"/>
    <n v="3.8710511687759901E-3"/>
    <n v="3.8805989345293552E-3"/>
  </r>
  <r>
    <x v="1"/>
    <x v="36"/>
    <x v="34"/>
    <s v="GYT0331"/>
    <n v="1.01714077730811E-3"/>
    <n v="1.0196495072257784E-3"/>
  </r>
  <r>
    <x v="1"/>
    <x v="36"/>
    <x v="34"/>
    <s v="HIN0331"/>
    <n v="3.2423776544492498E-3"/>
    <n v="3.250374826529622E-3"/>
  </r>
  <r>
    <x v="1"/>
    <x v="36"/>
    <x v="34"/>
    <s v="HUI0331"/>
    <n v="2.1188525799362701E-3"/>
    <n v="2.1240786302303923E-3"/>
  </r>
  <r>
    <x v="1"/>
    <x v="36"/>
    <x v="34"/>
    <s v="HWA0331"/>
    <n v="1.53607683246901E-4"/>
    <n v="1.5398654937747252E-4"/>
  </r>
  <r>
    <x v="1"/>
    <x v="36"/>
    <x v="34"/>
    <s v="KAW0111 TAM0"/>
    <n v="0"/>
    <n v="0"/>
  </r>
  <r>
    <x v="1"/>
    <x v="36"/>
    <x v="34"/>
    <s v="KIN0111"/>
    <n v="1.21790032700542E-3"/>
    <n v="1.2209042209159393E-3"/>
  </r>
  <r>
    <x v="1"/>
    <x v="36"/>
    <x v="34"/>
    <s v="KIN0112"/>
    <n v="6.3623782345800697E-4"/>
    <n v="6.378070741439205E-4"/>
  </r>
  <r>
    <x v="1"/>
    <x v="36"/>
    <x v="34"/>
    <s v="KIN0112 KIN0"/>
    <n v="0"/>
    <n v="0"/>
  </r>
  <r>
    <x v="1"/>
    <x v="36"/>
    <x v="34"/>
    <s v="KIN0113"/>
    <n v="1.2418060600006601E-3"/>
    <n v="1.2448689162779499E-3"/>
  </r>
  <r>
    <x v="1"/>
    <x v="36"/>
    <x v="34"/>
    <s v="KIN0331"/>
    <n v="1.0686836598930399E-3"/>
    <n v="1.0713195179078887E-3"/>
  </r>
  <r>
    <x v="1"/>
    <x v="36"/>
    <x v="34"/>
    <s v="KMO0331"/>
    <n v="9.4205325852385097E-4"/>
    <n v="9.4437678860584265E-4"/>
  </r>
  <r>
    <x v="1"/>
    <x v="36"/>
    <x v="34"/>
    <s v="KPU0661"/>
    <n v="3.4510954180385E-3"/>
    <n v="3.4596073826722203E-3"/>
  </r>
  <r>
    <x v="1"/>
    <x v="36"/>
    <x v="34"/>
    <s v="LTN0331"/>
    <n v="2.8068716624265501E-3"/>
    <n v="2.8137946794480691E-3"/>
  </r>
  <r>
    <x v="1"/>
    <x v="36"/>
    <x v="34"/>
    <s v="LTN0331 TWF0"/>
    <n v="0"/>
    <n v="0"/>
  </r>
  <r>
    <x v="1"/>
    <x v="36"/>
    <x v="34"/>
    <s v="MGM0331"/>
    <n v="1.26260254940561E-3"/>
    <n v="1.2657166992465015E-3"/>
  </r>
  <r>
    <x v="1"/>
    <x v="36"/>
    <x v="34"/>
    <s v="MST0331"/>
    <n v="4.0589528863722302E-3"/>
    <n v="4.0689641028799368E-3"/>
  </r>
  <r>
    <x v="1"/>
    <x v="36"/>
    <x v="34"/>
    <s v="MTM0331"/>
    <n v="3.8080666818935301E-3"/>
    <n v="3.8174590993705149E-3"/>
  </r>
  <r>
    <x v="1"/>
    <x v="36"/>
    <x v="34"/>
    <s v="MTN0331"/>
    <n v="1.44710026973522E-3"/>
    <n v="1.4506694745311959E-3"/>
  </r>
  <r>
    <x v="1"/>
    <x v="36"/>
    <x v="34"/>
    <s v="MTR0331"/>
    <n v="5.6574372662345201E-4"/>
    <n v="5.6713910693301911E-4"/>
  </r>
  <r>
    <x v="1"/>
    <x v="36"/>
    <x v="34"/>
    <s v="NPL0331"/>
    <n v="1.3110674198533901E-3"/>
    <n v="1.314301106019204E-3"/>
  </r>
  <r>
    <x v="1"/>
    <x v="36"/>
    <x v="34"/>
    <s v="OKN0111"/>
    <n v="1.5349082023894699E-4"/>
    <n v="1.538693981324024E-4"/>
  </r>
  <r>
    <x v="1"/>
    <x v="36"/>
    <x v="34"/>
    <s v="OPK0331"/>
    <n v="6.9052255151052296E-4"/>
    <n v="6.9222569292658523E-4"/>
  </r>
  <r>
    <x v="1"/>
    <x v="36"/>
    <x v="34"/>
    <s v="PAO1101"/>
    <n v="2.4299609025388801E-3"/>
    <n v="2.4359542868874037E-3"/>
  </r>
  <r>
    <x v="1"/>
    <x v="36"/>
    <x v="34"/>
    <s v="SFD0331"/>
    <n v="1.91256016577222E-3"/>
    <n v="1.9172774055233504E-3"/>
  </r>
  <r>
    <x v="1"/>
    <x v="36"/>
    <x v="34"/>
    <s v="TGA0111"/>
    <n v="1.6193356195007399E-3"/>
    <n v="1.623329634691183E-3"/>
  </r>
  <r>
    <x v="1"/>
    <x v="36"/>
    <x v="34"/>
    <s v="TGA0331"/>
    <n v="2.8951823662803199E-3"/>
    <n v="2.9023231975019484E-3"/>
  </r>
  <r>
    <x v="1"/>
    <x v="36"/>
    <x v="34"/>
    <s v="TGA0331 KMI0"/>
    <n v="0"/>
    <n v="0"/>
  </r>
  <r>
    <x v="1"/>
    <x v="36"/>
    <x v="34"/>
    <s v="TMI0331"/>
    <n v="1.8809810522988099E-3"/>
    <n v="1.8856204036508991E-3"/>
  </r>
  <r>
    <x v="1"/>
    <x v="36"/>
    <x v="34"/>
    <s v="WGN0331"/>
    <n v="2.3284659302092599E-3"/>
    <n v="2.3342089819791902E-3"/>
  </r>
  <r>
    <x v="1"/>
    <x v="36"/>
    <x v="34"/>
    <s v="WHU0331"/>
    <n v="2.58616494664242E-3"/>
    <n v="2.5925436009235294E-3"/>
  </r>
  <r>
    <x v="1"/>
    <x v="36"/>
    <x v="34"/>
    <s v="WKO0331"/>
    <n v="2.6401909412733901E-3"/>
    <n v="2.6467028481308255E-3"/>
  </r>
  <r>
    <x v="1"/>
    <x v="36"/>
    <x v="34"/>
    <s v="WVY0111"/>
    <n v="3.79872725210111E-4"/>
    <n v="3.8080966343135013E-4"/>
  </r>
  <r>
    <x v="2"/>
    <x v="36"/>
    <x v="34"/>
    <s v="BPE0331"/>
    <n v="6.9574117035967296E-3"/>
    <n v="6.9574117035967296E-3"/>
  </r>
  <r>
    <x v="2"/>
    <x v="36"/>
    <x v="34"/>
    <s v="BPE0331 TWF0"/>
    <n v="0"/>
    <n v="0"/>
  </r>
  <r>
    <x v="2"/>
    <x v="36"/>
    <x v="34"/>
    <s v="BRK0331"/>
    <n v="2.1193400089613199E-3"/>
    <n v="2.1193400089613199E-3"/>
  </r>
  <r>
    <x v="2"/>
    <x v="36"/>
    <x v="34"/>
    <s v="CST0331"/>
    <n v="3.9520105215732201E-3"/>
    <n v="3.9520105215732201E-3"/>
  </r>
  <r>
    <x v="2"/>
    <x v="36"/>
    <x v="34"/>
    <s v="GYT0331"/>
    <n v="1.0321574347684399E-3"/>
    <n v="1.0321574347684399E-3"/>
  </r>
  <r>
    <x v="2"/>
    <x v="36"/>
    <x v="34"/>
    <s v="HIN0331"/>
    <n v="3.13318910914418E-3"/>
    <n v="3.13318910914418E-3"/>
  </r>
  <r>
    <x v="2"/>
    <x v="36"/>
    <x v="34"/>
    <s v="HUI0331"/>
    <n v="2.17195339663361E-3"/>
    <n v="2.17195339663361E-3"/>
  </r>
  <r>
    <x v="2"/>
    <x v="36"/>
    <x v="34"/>
    <s v="HWA0331"/>
    <n v="1.46513274766117E-4"/>
    <n v="1.46513274766117E-4"/>
  </r>
  <r>
    <x v="2"/>
    <x v="36"/>
    <x v="34"/>
    <s v="KAW0111 TAM0"/>
    <n v="0"/>
    <n v="0"/>
  </r>
  <r>
    <x v="2"/>
    <x v="36"/>
    <x v="34"/>
    <s v="KIN0111"/>
    <n v="1.2554635607623301E-3"/>
    <n v="1.2554635607623301E-3"/>
  </r>
  <r>
    <x v="2"/>
    <x v="36"/>
    <x v="34"/>
    <s v="KIN0112"/>
    <n v="5.7209244052670795E-4"/>
    <n v="5.7209244052670795E-4"/>
  </r>
  <r>
    <x v="2"/>
    <x v="36"/>
    <x v="34"/>
    <s v="KIN0112 KIN0"/>
    <n v="0"/>
    <n v="0"/>
  </r>
  <r>
    <x v="2"/>
    <x v="36"/>
    <x v="34"/>
    <s v="KIN0113"/>
    <n v="1.26947182887911E-3"/>
    <n v="1.26947182887911E-3"/>
  </r>
  <r>
    <x v="2"/>
    <x v="36"/>
    <x v="34"/>
    <s v="KIN0331"/>
    <n v="1.0824480170726701E-3"/>
    <n v="1.0824480170726701E-3"/>
  </r>
  <r>
    <x v="2"/>
    <x v="36"/>
    <x v="34"/>
    <s v="KMO0331"/>
    <n v="9.7523039828435103E-4"/>
    <n v="9.7523039828435103E-4"/>
  </r>
  <r>
    <x v="2"/>
    <x v="36"/>
    <x v="34"/>
    <s v="KPU0661"/>
    <n v="3.3560706669027401E-3"/>
    <n v="3.3560706669027401E-3"/>
  </r>
  <r>
    <x v="2"/>
    <x v="36"/>
    <x v="34"/>
    <s v="LTN0331"/>
    <n v="2.79153290029937E-3"/>
    <n v="2.79153290029937E-3"/>
  </r>
  <r>
    <x v="2"/>
    <x v="36"/>
    <x v="34"/>
    <s v="LTN0331 TWF0"/>
    <n v="0"/>
    <n v="0"/>
  </r>
  <r>
    <x v="2"/>
    <x v="36"/>
    <x v="34"/>
    <s v="MGM0331"/>
    <n v="1.29238473921856E-3"/>
    <n v="1.29238473921856E-3"/>
  </r>
  <r>
    <x v="2"/>
    <x v="36"/>
    <x v="34"/>
    <s v="MST0331"/>
    <n v="4.1796283286936898E-3"/>
    <n v="4.1796283286936898E-3"/>
  </r>
  <r>
    <x v="2"/>
    <x v="36"/>
    <x v="34"/>
    <s v="MTM0331"/>
    <n v="3.9007951474121102E-3"/>
    <n v="3.9007951474121102E-3"/>
  </r>
  <r>
    <x v="2"/>
    <x v="36"/>
    <x v="34"/>
    <s v="MTN0331"/>
    <n v="1.5019298528612501E-3"/>
    <n v="1.5019298528612501E-3"/>
  </r>
  <r>
    <x v="2"/>
    <x v="36"/>
    <x v="34"/>
    <s v="MTR0331"/>
    <n v="5.68778532981854E-4"/>
    <n v="5.68778532981854E-4"/>
  </r>
  <r>
    <x v="2"/>
    <x v="36"/>
    <x v="34"/>
    <s v="NPL0331"/>
    <n v="1.3604763252222001E-3"/>
    <n v="1.3604763252222001E-3"/>
  </r>
  <r>
    <x v="2"/>
    <x v="36"/>
    <x v="34"/>
    <s v="OKN0111"/>
    <n v="1.50606084713327E-4"/>
    <n v="1.50606084713327E-4"/>
  </r>
  <r>
    <x v="2"/>
    <x v="36"/>
    <x v="34"/>
    <s v="OPK0331"/>
    <n v="7.0120408815679E-4"/>
    <n v="7.0120408815679E-4"/>
  </r>
  <r>
    <x v="2"/>
    <x v="36"/>
    <x v="34"/>
    <s v="PAO1101"/>
    <n v="2.3737483205401601E-3"/>
    <n v="2.3737483205401601E-3"/>
  </r>
  <r>
    <x v="2"/>
    <x v="36"/>
    <x v="34"/>
    <s v="SFD0331"/>
    <n v="1.9447729544665401E-3"/>
    <n v="1.9447729544665401E-3"/>
  </r>
  <r>
    <x v="2"/>
    <x v="36"/>
    <x v="34"/>
    <s v="TGA0111"/>
    <n v="1.64634501983559E-3"/>
    <n v="1.64634501983559E-3"/>
  </r>
  <r>
    <x v="2"/>
    <x v="36"/>
    <x v="34"/>
    <s v="TGA0331"/>
    <n v="2.9370125123756802E-3"/>
    <n v="2.9370125123756802E-3"/>
  </r>
  <r>
    <x v="2"/>
    <x v="36"/>
    <x v="34"/>
    <s v="TGA0331 KMI0"/>
    <n v="0"/>
    <n v="0"/>
  </r>
  <r>
    <x v="2"/>
    <x v="36"/>
    <x v="34"/>
    <s v="TMI0331"/>
    <n v="1.9101692671194099E-3"/>
    <n v="1.9101692671194099E-3"/>
  </r>
  <r>
    <x v="2"/>
    <x v="36"/>
    <x v="34"/>
    <s v="WGN0331"/>
    <n v="2.4304815851886202E-3"/>
    <n v="2.4304815851886202E-3"/>
  </r>
  <r>
    <x v="2"/>
    <x v="36"/>
    <x v="34"/>
    <s v="WHU0331"/>
    <n v="2.5209095640380901E-3"/>
    <n v="2.5209095640380901E-3"/>
  </r>
  <r>
    <x v="2"/>
    <x v="36"/>
    <x v="34"/>
    <s v="WKO0331"/>
    <n v="2.5863757022607202E-3"/>
    <n v="2.5863757022607202E-3"/>
  </r>
  <r>
    <x v="2"/>
    <x v="36"/>
    <x v="34"/>
    <s v="WVY0111"/>
    <n v="3.9100751576091002E-4"/>
    <n v="3.9100751576091002E-4"/>
  </r>
  <r>
    <x v="3"/>
    <x v="36"/>
    <x v="34"/>
    <s v="BPE0331"/>
    <n v="8.2799381219698306E-3"/>
    <n v="8.3057431305687719E-3"/>
  </r>
  <r>
    <x v="3"/>
    <x v="36"/>
    <x v="34"/>
    <s v="BPE0331 TWF0"/>
    <n v="0"/>
    <n v="0"/>
  </r>
  <r>
    <x v="3"/>
    <x v="36"/>
    <x v="34"/>
    <s v="BRK0331"/>
    <n v="2.7426404116207398E-3"/>
    <n v="2.7511880430599032E-3"/>
  </r>
  <r>
    <x v="3"/>
    <x v="36"/>
    <x v="34"/>
    <s v="CST0331"/>
    <n v="5.0285958435935503E-3"/>
    <n v="5.04426781566303E-3"/>
  </r>
  <r>
    <x v="3"/>
    <x v="36"/>
    <x v="34"/>
    <s v="GYT0331"/>
    <n v="1.0450731019851301E-3"/>
    <n v="1.0483301456956006E-3"/>
  </r>
  <r>
    <x v="3"/>
    <x v="36"/>
    <x v="34"/>
    <s v="HIN0331"/>
    <n v="4.3342838510631101E-3"/>
    <n v="4.3477919510512206E-3"/>
  </r>
  <r>
    <x v="3"/>
    <x v="36"/>
    <x v="34"/>
    <s v="HUI0331"/>
    <n v="2.7140541717990399E-3"/>
    <n v="2.7225127122143884E-3"/>
  </r>
  <r>
    <x v="3"/>
    <x v="36"/>
    <x v="34"/>
    <s v="HWA0331"/>
    <n v="1.83224636530679E-4"/>
    <n v="1.8379566897700449E-4"/>
  </r>
  <r>
    <x v="3"/>
    <x v="36"/>
    <x v="34"/>
    <s v="KAW0111 TAM0"/>
    <n v="0"/>
    <n v="0"/>
  </r>
  <r>
    <x v="3"/>
    <x v="36"/>
    <x v="34"/>
    <s v="KIN0111"/>
    <n v="2.4691549127734799E-3"/>
    <n v="2.4768502074505225E-3"/>
  </r>
  <r>
    <x v="3"/>
    <x v="36"/>
    <x v="34"/>
    <s v="KIN0112"/>
    <n v="9.1186784959099404E-4"/>
    <n v="9.1470974977831028E-4"/>
  </r>
  <r>
    <x v="3"/>
    <x v="36"/>
    <x v="34"/>
    <s v="KIN0112 KIN0"/>
    <n v="0"/>
    <n v="0"/>
  </r>
  <r>
    <x v="3"/>
    <x v="36"/>
    <x v="34"/>
    <s v="KIN0113"/>
    <n v="2.31864704121833E-3"/>
    <n v="2.3258732675445616E-3"/>
  </r>
  <r>
    <x v="3"/>
    <x v="36"/>
    <x v="34"/>
    <s v="KIN0331"/>
    <n v="1.7402219735159E-3"/>
    <n v="1.7456454974999127E-3"/>
  </r>
  <r>
    <x v="3"/>
    <x v="36"/>
    <x v="34"/>
    <s v="KMO0331"/>
    <n v="1.54501251659346E-3"/>
    <n v="1.5498276565967866E-3"/>
  </r>
  <r>
    <x v="3"/>
    <x v="36"/>
    <x v="34"/>
    <s v="KPU0661"/>
    <n v="4.7026415616566704E-3"/>
    <n v="4.7172976743170168E-3"/>
  </r>
  <r>
    <x v="3"/>
    <x v="36"/>
    <x v="34"/>
    <s v="LTN0331"/>
    <n v="3.2516616916558301E-3"/>
    <n v="3.2617957236592073E-3"/>
  </r>
  <r>
    <x v="3"/>
    <x v="36"/>
    <x v="34"/>
    <s v="LTN0331 TWF0"/>
    <n v="0"/>
    <n v="0"/>
  </r>
  <r>
    <x v="3"/>
    <x v="36"/>
    <x v="34"/>
    <s v="MGM0331"/>
    <n v="1.35668589436965E-3"/>
    <n v="1.3609141012299619E-3"/>
  </r>
  <r>
    <x v="3"/>
    <x v="36"/>
    <x v="34"/>
    <s v="MST0331"/>
    <n v="4.7570008367544599E-3"/>
    <n v="4.7718263639129179E-3"/>
  </r>
  <r>
    <x v="3"/>
    <x v="36"/>
    <x v="34"/>
    <s v="MTM0331"/>
    <n v="6.4059982589436404E-3"/>
    <n v="6.4259630023658426E-3"/>
  </r>
  <r>
    <x v="3"/>
    <x v="36"/>
    <x v="34"/>
    <s v="MTN0331"/>
    <n v="1.76728118593857E-3"/>
    <n v="1.7727890418582761E-3"/>
  </r>
  <r>
    <x v="3"/>
    <x v="36"/>
    <x v="34"/>
    <s v="MTR0331"/>
    <n v="7.0862875150524095E-4"/>
    <n v="7.1083724277132049E-4"/>
  </r>
  <r>
    <x v="3"/>
    <x v="36"/>
    <x v="34"/>
    <s v="NPL0331"/>
    <n v="1.77650632005887E-3"/>
    <n v="1.7820429267568782E-3"/>
  </r>
  <r>
    <x v="3"/>
    <x v="36"/>
    <x v="34"/>
    <s v="OKN0111"/>
    <n v="2.04851798691937E-4"/>
    <n v="2.0549023370786153E-4"/>
  </r>
  <r>
    <x v="3"/>
    <x v="36"/>
    <x v="34"/>
    <s v="OPK0331"/>
    <n v="8.6406838356546298E-4"/>
    <n v="8.6676131336029037E-4"/>
  </r>
  <r>
    <x v="3"/>
    <x v="36"/>
    <x v="34"/>
    <s v="PAO1101"/>
    <n v="3.47778636112628E-3"/>
    <n v="3.4886251265412072E-3"/>
  </r>
  <r>
    <x v="3"/>
    <x v="36"/>
    <x v="34"/>
    <s v="SFD0331"/>
    <n v="2.3887549725730502E-3"/>
    <n v="2.3961996951905357E-3"/>
  </r>
  <r>
    <x v="3"/>
    <x v="36"/>
    <x v="34"/>
    <s v="TGA0111"/>
    <n v="2.7788088968115502E-3"/>
    <n v="2.787469249874669E-3"/>
  </r>
  <r>
    <x v="3"/>
    <x v="36"/>
    <x v="34"/>
    <s v="TGA0331"/>
    <n v="4.67559440698291E-3"/>
    <n v="4.6901662252863841E-3"/>
  </r>
  <r>
    <x v="3"/>
    <x v="36"/>
    <x v="34"/>
    <s v="TGA0331 KMI0"/>
    <n v="0"/>
    <n v="0"/>
  </r>
  <r>
    <x v="3"/>
    <x v="36"/>
    <x v="34"/>
    <s v="TMI0331"/>
    <n v="3.2022302205770101E-3"/>
    <n v="3.2122101959295457E-3"/>
  </r>
  <r>
    <x v="3"/>
    <x v="36"/>
    <x v="34"/>
    <s v="WGN0331"/>
    <n v="2.8675434251492402E-3"/>
    <n v="2.8764803256011253E-3"/>
  </r>
  <r>
    <x v="3"/>
    <x v="36"/>
    <x v="34"/>
    <s v="WHU0331"/>
    <n v="3.2481958815353202E-3"/>
    <n v="3.2583191120980773E-3"/>
  </r>
  <r>
    <x v="3"/>
    <x v="36"/>
    <x v="34"/>
    <s v="WKO0331"/>
    <n v="3.6501682475696298E-3"/>
    <n v="3.661544253238825E-3"/>
  </r>
  <r>
    <x v="3"/>
    <x v="36"/>
    <x v="34"/>
    <s v="WVY0111"/>
    <n v="4.6053231527818002E-4"/>
    <n v="4.6196759657869007E-4"/>
  </r>
  <r>
    <x v="4"/>
    <x v="36"/>
    <x v="34"/>
    <s v="BPE0331"/>
    <n v="5.9907124087970097E-3"/>
    <n v="6.0042631291460499E-3"/>
  </r>
  <r>
    <x v="4"/>
    <x v="36"/>
    <x v="34"/>
    <s v="BPE0331 TWF0"/>
    <n v="0"/>
    <n v="0"/>
  </r>
  <r>
    <x v="4"/>
    <x v="36"/>
    <x v="34"/>
    <s v="BRK0331"/>
    <n v="1.8584636406161199E-3"/>
    <n v="1.8626674012633291E-3"/>
  </r>
  <r>
    <x v="4"/>
    <x v="36"/>
    <x v="34"/>
    <s v="CST0331"/>
    <n v="3.0724439678920801E-3"/>
    <n v="3.0793936970988879E-3"/>
  </r>
  <r>
    <x v="4"/>
    <x v="36"/>
    <x v="34"/>
    <s v="GYT0331"/>
    <n v="8.0110574720115304E-4"/>
    <n v="8.0291781214594847E-4"/>
  </r>
  <r>
    <x v="4"/>
    <x v="36"/>
    <x v="34"/>
    <s v="HIN0331"/>
    <n v="3.4284968178957599E-3"/>
    <n v="3.4362519225355119E-3"/>
  </r>
  <r>
    <x v="4"/>
    <x v="36"/>
    <x v="34"/>
    <s v="HUI0331"/>
    <n v="2.27767223962588E-3"/>
    <n v="2.2828242311520668E-3"/>
  </r>
  <r>
    <x v="4"/>
    <x v="36"/>
    <x v="34"/>
    <s v="HWA0331"/>
    <n v="9.8455057852177206E-6"/>
    <n v="9.8677758737291359E-6"/>
  </r>
  <r>
    <x v="4"/>
    <x v="36"/>
    <x v="34"/>
    <s v="KAW0111 TAM0"/>
    <n v="0"/>
    <n v="0"/>
  </r>
  <r>
    <x v="4"/>
    <x v="36"/>
    <x v="34"/>
    <s v="KIN0111"/>
    <n v="2.7028971300036399E-3"/>
    <n v="2.7090109609876011E-3"/>
  </r>
  <r>
    <x v="4"/>
    <x v="36"/>
    <x v="34"/>
    <s v="KIN0112"/>
    <n v="4.6809916743968297E-4"/>
    <n v="4.6915798657182483E-4"/>
  </r>
  <r>
    <x v="4"/>
    <x v="36"/>
    <x v="34"/>
    <s v="KIN0112 KIN0"/>
    <n v="0"/>
    <n v="0"/>
  </r>
  <r>
    <x v="4"/>
    <x v="36"/>
    <x v="34"/>
    <s v="KIN0113"/>
    <n v="2.0230763508049402E-3"/>
    <n v="2.0276524579527742E-3"/>
  </r>
  <r>
    <x v="4"/>
    <x v="36"/>
    <x v="34"/>
    <s v="KIN0331"/>
    <n v="1.41879833495952E-3"/>
    <n v="1.4220075925831189E-3"/>
  </r>
  <r>
    <x v="4"/>
    <x v="36"/>
    <x v="34"/>
    <s v="KMO0331"/>
    <n v="1.3908033839694701E-3"/>
    <n v="1.3939493182808876E-3"/>
  </r>
  <r>
    <x v="4"/>
    <x v="36"/>
    <x v="34"/>
    <s v="KPU0661"/>
    <n v="3.6725340295992899E-3"/>
    <n v="3.6808411353676049E-3"/>
  </r>
  <r>
    <x v="4"/>
    <x v="36"/>
    <x v="34"/>
    <s v="LTN0331"/>
    <n v="2.4196881127172502E-3"/>
    <n v="2.4251613377212046E-3"/>
  </r>
  <r>
    <x v="4"/>
    <x v="36"/>
    <x v="34"/>
    <s v="LTN0331 TWF0"/>
    <n v="0"/>
    <n v="0"/>
  </r>
  <r>
    <x v="4"/>
    <x v="36"/>
    <x v="34"/>
    <s v="MGM0331"/>
    <n v="1.0359022115853901E-3"/>
    <n v="1.0382453755065179E-3"/>
  </r>
  <r>
    <x v="4"/>
    <x v="36"/>
    <x v="34"/>
    <s v="MST0331"/>
    <n v="3.29823813520064E-3"/>
    <n v="3.3056986005952091E-3"/>
  </r>
  <r>
    <x v="4"/>
    <x v="36"/>
    <x v="34"/>
    <s v="MTM0331"/>
    <n v="5.6258188502641797E-3"/>
    <n v="5.638544197897684E-3"/>
  </r>
  <r>
    <x v="4"/>
    <x v="36"/>
    <x v="34"/>
    <s v="MTN0331"/>
    <n v="1.2922829479982501E-3"/>
    <n v="1.2952060335422069E-3"/>
  </r>
  <r>
    <x v="4"/>
    <x v="36"/>
    <x v="34"/>
    <s v="MTR0331"/>
    <n v="5.0524746676450997E-4"/>
    <n v="5.0639031366851652E-4"/>
  </r>
  <r>
    <x v="4"/>
    <x v="36"/>
    <x v="34"/>
    <s v="NPL0331"/>
    <n v="1.27581794695608E-3"/>
    <n v="1.2787037894128306E-3"/>
  </r>
  <r>
    <x v="4"/>
    <x v="36"/>
    <x v="34"/>
    <s v="OKN0111"/>
    <n v="1.5487189421480499E-4"/>
    <n v="1.552222074305336E-4"/>
  </r>
  <r>
    <x v="4"/>
    <x v="36"/>
    <x v="34"/>
    <s v="OPK0331"/>
    <n v="6.5415934138220698E-4"/>
    <n v="6.5563902020734401E-4"/>
  </r>
  <r>
    <x v="4"/>
    <x v="36"/>
    <x v="34"/>
    <s v="PAO1101"/>
    <n v="2.93764920983676E-3"/>
    <n v="2.9442940394012076E-3"/>
  </r>
  <r>
    <x v="4"/>
    <x v="36"/>
    <x v="34"/>
    <s v="SFD0331"/>
    <n v="1.51659688856415E-3"/>
    <n v="1.5200273620899665E-3"/>
  </r>
  <r>
    <x v="4"/>
    <x v="36"/>
    <x v="34"/>
    <s v="TGA0111"/>
    <n v="2.4319289768318102E-3"/>
    <n v="2.4374298901164112E-3"/>
  </r>
  <r>
    <x v="4"/>
    <x v="36"/>
    <x v="34"/>
    <s v="TGA0331"/>
    <n v="3.9441416017482502E-3"/>
    <n v="3.953063071552714E-3"/>
  </r>
  <r>
    <x v="4"/>
    <x v="36"/>
    <x v="34"/>
    <s v="TGA0331 KMI0"/>
    <n v="0"/>
    <n v="0"/>
  </r>
  <r>
    <x v="4"/>
    <x v="36"/>
    <x v="34"/>
    <s v="TMI0331"/>
    <n v="2.9983389436822401E-3"/>
    <n v="3.0051210506780316E-3"/>
  </r>
  <r>
    <x v="4"/>
    <x v="36"/>
    <x v="34"/>
    <s v="WGN0331"/>
    <n v="2.11433623020742E-3"/>
    <n v="2.119118763072345E-3"/>
  </r>
  <r>
    <x v="4"/>
    <x v="36"/>
    <x v="34"/>
    <s v="WHU0331"/>
    <n v="2.5516884500197102E-3"/>
    <n v="2.5574602538127483E-3"/>
  </r>
  <r>
    <x v="4"/>
    <x v="36"/>
    <x v="34"/>
    <s v="WKO0331"/>
    <n v="2.9296036001454999E-3"/>
    <n v="2.9362302309049433E-3"/>
  </r>
  <r>
    <x v="4"/>
    <x v="36"/>
    <x v="34"/>
    <s v="WVY0111"/>
    <n v="3.4856755679028498E-4"/>
    <n v="3.4935600082873985E-4"/>
  </r>
  <r>
    <x v="5"/>
    <x v="36"/>
    <x v="34"/>
    <s v="BPE0331"/>
    <n v="1.4204362261444801E-3"/>
    <n v="1.4237609401866729E-3"/>
  </r>
  <r>
    <x v="5"/>
    <x v="36"/>
    <x v="34"/>
    <s v="BPE0331 TWF0"/>
    <n v="0"/>
    <n v="0"/>
  </r>
  <r>
    <x v="5"/>
    <x v="36"/>
    <x v="34"/>
    <s v="BRK0331"/>
    <n v="5.2551959023417795E-4"/>
    <n v="5.2674963656004607E-4"/>
  </r>
  <r>
    <x v="5"/>
    <x v="36"/>
    <x v="34"/>
    <s v="CST0331"/>
    <n v="1.52966847772621E-3"/>
    <n v="1.5332488639302427E-3"/>
  </r>
  <r>
    <x v="5"/>
    <x v="36"/>
    <x v="34"/>
    <s v="GYT0331"/>
    <n v="2.11558742426038E-4"/>
    <n v="2.1205392292675056E-4"/>
  </r>
  <r>
    <x v="5"/>
    <x v="36"/>
    <x v="34"/>
    <s v="HIN0331"/>
    <n v="1.84385451925008E-3"/>
    <n v="1.8481702983741812E-3"/>
  </r>
  <r>
    <x v="5"/>
    <x v="36"/>
    <x v="34"/>
    <s v="HUI0331"/>
    <n v="5.9495411628080201E-4"/>
    <n v="5.9634668306307018E-4"/>
  </r>
  <r>
    <x v="5"/>
    <x v="36"/>
    <x v="34"/>
    <s v="HWA0331"/>
    <n v="6.36039607589658E-5"/>
    <n v="6.3752834025911683E-5"/>
  </r>
  <r>
    <x v="5"/>
    <x v="36"/>
    <x v="34"/>
    <s v="KAW0111 TAM0"/>
    <n v="8.5320676281113902E-10"/>
    <n v="8.5520380319422729E-10"/>
  </r>
  <r>
    <x v="5"/>
    <x v="36"/>
    <x v="34"/>
    <s v="KIN0111"/>
    <n v="3.1698425604085499E-4"/>
    <n v="3.177261985426128E-4"/>
  </r>
  <r>
    <x v="5"/>
    <x v="36"/>
    <x v="34"/>
    <s v="KIN0112"/>
    <n v="1.4456130305044899E-4"/>
    <n v="1.4489966741018802E-4"/>
  </r>
  <r>
    <x v="5"/>
    <x v="36"/>
    <x v="34"/>
    <s v="KIN0112 KIN0"/>
    <n v="0"/>
    <n v="0"/>
  </r>
  <r>
    <x v="5"/>
    <x v="36"/>
    <x v="34"/>
    <s v="KIN0113"/>
    <n v="3.0437170987055497E-4"/>
    <n v="3.0508413108259319E-4"/>
  </r>
  <r>
    <x v="5"/>
    <x v="36"/>
    <x v="34"/>
    <s v="KIN0331"/>
    <n v="1.6801180760416201E-4"/>
    <n v="1.6840506089192979E-4"/>
  </r>
  <r>
    <x v="5"/>
    <x v="36"/>
    <x v="34"/>
    <s v="KMO0331"/>
    <n v="8.9177885500837806E-5"/>
    <n v="8.9386617834412877E-5"/>
  </r>
  <r>
    <x v="5"/>
    <x v="36"/>
    <x v="34"/>
    <s v="KPU0661"/>
    <n v="1.8171940885995401E-3"/>
    <n v="1.8214474655499123E-3"/>
  </r>
  <r>
    <x v="5"/>
    <x v="36"/>
    <x v="34"/>
    <s v="LTN0331"/>
    <n v="5.4009672430878905E-4"/>
    <n v="5.4136089029554774E-4"/>
  </r>
  <r>
    <x v="5"/>
    <x v="36"/>
    <x v="34"/>
    <s v="LTN0331 TWF0"/>
    <n v="0"/>
    <n v="0"/>
  </r>
  <r>
    <x v="5"/>
    <x v="36"/>
    <x v="34"/>
    <s v="MGM0331"/>
    <n v="3.1074981691794299E-4"/>
    <n v="3.1147716691148707E-4"/>
  </r>
  <r>
    <x v="5"/>
    <x v="36"/>
    <x v="34"/>
    <s v="MST0331"/>
    <n v="8.7854014701996904E-4"/>
    <n v="8.8059648345356991E-4"/>
  </r>
  <r>
    <x v="5"/>
    <x v="36"/>
    <x v="34"/>
    <s v="MTM0331"/>
    <n v="4.2929542193591899E-4"/>
    <n v="4.3030024319525392E-4"/>
  </r>
  <r>
    <x v="5"/>
    <x v="36"/>
    <x v="34"/>
    <s v="MTN0331"/>
    <n v="3.8212752865923201E-4"/>
    <n v="3.8302194738571734E-4"/>
  </r>
  <r>
    <x v="5"/>
    <x v="36"/>
    <x v="34"/>
    <s v="MTR0331"/>
    <n v="1.6888738187503501E-4"/>
    <n v="1.6928268455722103E-4"/>
  </r>
  <r>
    <x v="5"/>
    <x v="36"/>
    <x v="34"/>
    <s v="NPL0331"/>
    <n v="4.4031043321808198E-4"/>
    <n v="4.4134103653085277E-4"/>
  </r>
  <r>
    <x v="5"/>
    <x v="36"/>
    <x v="34"/>
    <s v="OKN0111"/>
    <n v="4.9878374011661003E-5"/>
    <n v="4.9995120773976715E-5"/>
  </r>
  <r>
    <x v="5"/>
    <x v="36"/>
    <x v="34"/>
    <s v="OPK0331"/>
    <n v="2.75499384441622E-4"/>
    <n v="2.7614422625515044E-4"/>
  </r>
  <r>
    <x v="5"/>
    <x v="36"/>
    <x v="34"/>
    <s v="PAO1101"/>
    <n v="1.3149342200530201E-3"/>
    <n v="1.3180119930536684E-3"/>
  </r>
  <r>
    <x v="5"/>
    <x v="36"/>
    <x v="34"/>
    <s v="SFD0331"/>
    <n v="7.1243204971296805E-4"/>
    <n v="7.1409958873808719E-4"/>
  </r>
  <r>
    <x v="5"/>
    <x v="36"/>
    <x v="34"/>
    <s v="TGA0111"/>
    <n v="1.8338601190387099E-4"/>
    <n v="1.838152504981115E-4"/>
  </r>
  <r>
    <x v="5"/>
    <x v="36"/>
    <x v="34"/>
    <s v="TGA0331"/>
    <n v="3.21278907362046E-4"/>
    <n v="3.2203090204868272E-4"/>
  </r>
  <r>
    <x v="5"/>
    <x v="36"/>
    <x v="34"/>
    <s v="TGA0331 KMI0"/>
    <n v="0"/>
    <n v="0"/>
  </r>
  <r>
    <x v="5"/>
    <x v="36"/>
    <x v="34"/>
    <s v="TMI0331"/>
    <n v="2.0321279966552101E-4"/>
    <n v="2.0368844541164164E-4"/>
  </r>
  <r>
    <x v="5"/>
    <x v="36"/>
    <x v="34"/>
    <s v="WGN0331"/>
    <n v="6.4894708391692298E-4"/>
    <n v="6.5046602819814211E-4"/>
  </r>
  <r>
    <x v="5"/>
    <x v="36"/>
    <x v="34"/>
    <s v="WHU0331"/>
    <n v="1.64781453586185E-3"/>
    <n v="1.651671458140705E-3"/>
  </r>
  <r>
    <x v="5"/>
    <x v="36"/>
    <x v="34"/>
    <s v="WKO0331"/>
    <n v="1.45629818727566E-3"/>
    <n v="1.4597068408594943E-3"/>
  </r>
  <r>
    <x v="5"/>
    <x v="36"/>
    <x v="34"/>
    <s v="WVY0111"/>
    <n v="1.3109331032926301E-4"/>
    <n v="1.3140015111638673E-4"/>
  </r>
  <r>
    <x v="6"/>
    <x v="36"/>
    <x v="34"/>
    <s v="BPE0331"/>
    <n v="1.0501785300752601E-3"/>
    <n v="1.0507585084300166E-3"/>
  </r>
  <r>
    <x v="6"/>
    <x v="36"/>
    <x v="34"/>
    <s v="BPE0331 TWF0"/>
    <n v="0"/>
    <n v="0"/>
  </r>
  <r>
    <x v="6"/>
    <x v="36"/>
    <x v="34"/>
    <s v="BRK0331"/>
    <n v="7.0612700898195903E-4"/>
    <n v="7.0651697922910267E-4"/>
  </r>
  <r>
    <x v="6"/>
    <x v="36"/>
    <x v="34"/>
    <s v="CST0331"/>
    <n v="1.9691047670332101E-3"/>
    <n v="1.9701922375064875E-3"/>
  </r>
  <r>
    <x v="6"/>
    <x v="36"/>
    <x v="34"/>
    <s v="GYT0331"/>
    <n v="1.7059887741432901E-4"/>
    <n v="1.7069309344847224E-4"/>
  </r>
  <r>
    <x v="6"/>
    <x v="36"/>
    <x v="34"/>
    <s v="HIN0331"/>
    <n v="5.58985693800069E-3"/>
    <n v="5.5929440283737841E-3"/>
  </r>
  <r>
    <x v="6"/>
    <x v="36"/>
    <x v="34"/>
    <s v="HUI0331"/>
    <n v="1.3597733058009201E-3"/>
    <n v="1.3605242629593029E-3"/>
  </r>
  <r>
    <x v="6"/>
    <x v="36"/>
    <x v="34"/>
    <s v="HWA0331"/>
    <n v="2.7315080259780699E-5"/>
    <n v="2.733016546182532E-5"/>
  </r>
  <r>
    <x v="6"/>
    <x v="36"/>
    <x v="34"/>
    <s v="KAW0111 TAM0"/>
    <n v="5.79389897463848E-9"/>
    <n v="5.7970987505800949E-9"/>
  </r>
  <r>
    <x v="6"/>
    <x v="36"/>
    <x v="34"/>
    <s v="KIN0111"/>
    <n v="0"/>
    <n v="0"/>
  </r>
  <r>
    <x v="6"/>
    <x v="36"/>
    <x v="34"/>
    <s v="KIN0112"/>
    <n v="0"/>
    <n v="0"/>
  </r>
  <r>
    <x v="6"/>
    <x v="36"/>
    <x v="34"/>
    <s v="KIN0112 KIN0"/>
    <n v="0"/>
    <n v="0"/>
  </r>
  <r>
    <x v="6"/>
    <x v="36"/>
    <x v="34"/>
    <s v="KIN0113"/>
    <n v="0"/>
    <n v="0"/>
  </r>
  <r>
    <x v="6"/>
    <x v="36"/>
    <x v="34"/>
    <s v="KIN0331"/>
    <n v="0"/>
    <n v="0"/>
  </r>
  <r>
    <x v="6"/>
    <x v="36"/>
    <x v="34"/>
    <s v="KMO0331"/>
    <n v="0"/>
    <n v="0"/>
  </r>
  <r>
    <x v="6"/>
    <x v="36"/>
    <x v="34"/>
    <s v="KPU0661"/>
    <n v="6.0979130470577196E-3"/>
    <n v="6.1012807197678319E-3"/>
  </r>
  <r>
    <x v="6"/>
    <x v="36"/>
    <x v="34"/>
    <s v="LTN0331"/>
    <n v="3.7826458228237201E-4"/>
    <n v="3.7847348511537798E-4"/>
  </r>
  <r>
    <x v="6"/>
    <x v="36"/>
    <x v="34"/>
    <s v="LTN0331 TWF0"/>
    <n v="0"/>
    <n v="0"/>
  </r>
  <r>
    <x v="6"/>
    <x v="36"/>
    <x v="34"/>
    <s v="MGM0331"/>
    <n v="2.8049142675479899E-4"/>
    <n v="2.8064633275559186E-4"/>
  </r>
  <r>
    <x v="6"/>
    <x v="36"/>
    <x v="34"/>
    <s v="MST0331"/>
    <n v="7.2906866709950805E-4"/>
    <n v="7.2947130725443347E-4"/>
  </r>
  <r>
    <x v="6"/>
    <x v="36"/>
    <x v="34"/>
    <s v="MTM0331"/>
    <n v="0"/>
    <n v="0"/>
  </r>
  <r>
    <x v="6"/>
    <x v="36"/>
    <x v="34"/>
    <s v="MTN0331"/>
    <n v="3.8019417377258301E-4"/>
    <n v="3.8040414225420563E-4"/>
  </r>
  <r>
    <x v="6"/>
    <x v="36"/>
    <x v="34"/>
    <s v="MTR0331"/>
    <n v="3.0630562209429398E-4"/>
    <n v="3.0647478440876461E-4"/>
  </r>
  <r>
    <x v="6"/>
    <x v="36"/>
    <x v="34"/>
    <s v="NPL0331"/>
    <n v="7.6178987727932202E-4"/>
    <n v="7.6221058826039952E-4"/>
  </r>
  <r>
    <x v="6"/>
    <x v="36"/>
    <x v="34"/>
    <s v="OKN0111"/>
    <n v="1.2177349940151601E-4"/>
    <n v="1.2184075081812111E-4"/>
  </r>
  <r>
    <x v="6"/>
    <x v="36"/>
    <x v="34"/>
    <s v="OPK0331"/>
    <n v="3.9154888571688203E-4"/>
    <n v="3.9176512502481046E-4"/>
  </r>
  <r>
    <x v="6"/>
    <x v="36"/>
    <x v="34"/>
    <s v="PAO1101"/>
    <n v="4.8456323683649096E-3"/>
    <n v="4.8483084484867885E-3"/>
  </r>
  <r>
    <x v="6"/>
    <x v="36"/>
    <x v="34"/>
    <s v="SFD0331"/>
    <n v="9.62285331404101E-4"/>
    <n v="9.6281676929521262E-4"/>
  </r>
  <r>
    <x v="6"/>
    <x v="36"/>
    <x v="34"/>
    <s v="TGA0111"/>
    <n v="0"/>
    <n v="0"/>
  </r>
  <r>
    <x v="6"/>
    <x v="36"/>
    <x v="34"/>
    <s v="TGA0331"/>
    <n v="0"/>
    <n v="0"/>
  </r>
  <r>
    <x v="6"/>
    <x v="36"/>
    <x v="34"/>
    <s v="TGA0331 KMI0"/>
    <n v="0"/>
    <n v="0"/>
  </r>
  <r>
    <x v="6"/>
    <x v="36"/>
    <x v="34"/>
    <s v="TMI0331"/>
    <n v="0"/>
    <n v="0"/>
  </r>
  <r>
    <x v="6"/>
    <x v="36"/>
    <x v="34"/>
    <s v="WGN0331"/>
    <n v="6.9214482420577698E-4"/>
    <n v="6.9252707256155634E-4"/>
  </r>
  <r>
    <x v="6"/>
    <x v="36"/>
    <x v="34"/>
    <s v="WHU0331"/>
    <n v="4.2543706990228001E-3"/>
    <n v="4.2567202451693643E-3"/>
  </r>
  <r>
    <x v="6"/>
    <x v="36"/>
    <x v="34"/>
    <s v="WKO0331"/>
    <n v="4.8267654974488801E-3"/>
    <n v="4.8294311580311857E-3"/>
  </r>
  <r>
    <x v="6"/>
    <x v="36"/>
    <x v="34"/>
    <s v="WVY0111"/>
    <n v="1.52088601166143E-4"/>
    <n v="1.5217259459597937E-4"/>
  </r>
  <r>
    <x v="0"/>
    <x v="37"/>
    <x v="35"/>
    <s v="BDE0111"/>
    <n v="2.7895826474865199E-5"/>
    <n v="2.7932234361892184E-5"/>
  </r>
  <r>
    <x v="1"/>
    <x v="37"/>
    <x v="35"/>
    <s v="BDE0111"/>
    <n v="9.0184715623625793E-6"/>
    <n v="9.0407151985679999E-6"/>
  </r>
  <r>
    <x v="2"/>
    <x v="37"/>
    <x v="35"/>
    <s v="BDE0111"/>
    <n v="8.88326696368755E-6"/>
    <n v="8.88326696368755E-6"/>
  </r>
  <r>
    <x v="3"/>
    <x v="37"/>
    <x v="35"/>
    <s v="BDE0111"/>
    <n v="1.4028909304776899E-4"/>
    <n v="1.4072631385776872E-4"/>
  </r>
  <r>
    <x v="4"/>
    <x v="37"/>
    <x v="35"/>
    <s v="BDE0111"/>
    <n v="2.84738868374929E-5"/>
    <n v="2.8538293480886183E-5"/>
  </r>
  <r>
    <x v="5"/>
    <x v="37"/>
    <x v="35"/>
    <s v="BDE0111"/>
    <n v="1.7602605165090399E-6"/>
    <n v="1.7643806330967732E-6"/>
  </r>
  <r>
    <x v="6"/>
    <x v="37"/>
    <x v="35"/>
    <s v="BDE0111"/>
    <n v="1.8883802469823301E-6"/>
    <n v="1.8894231360125608E-6"/>
  </r>
  <r>
    <x v="0"/>
    <x v="38"/>
    <x v="36"/>
    <s v="DVK0111"/>
    <n v="3.8891212579038998E-4"/>
    <n v="3.8941970955930818E-4"/>
  </r>
  <r>
    <x v="0"/>
    <x v="38"/>
    <x v="36"/>
    <s v="WDV0111"/>
    <n v="6.5799920010663597E-5"/>
    <n v="6.5885797948579916E-5"/>
  </r>
  <r>
    <x v="1"/>
    <x v="38"/>
    <x v="36"/>
    <s v="DVK0111"/>
    <n v="1.2968822111135601E-3"/>
    <n v="1.3000809101287771E-3"/>
  </r>
  <r>
    <x v="1"/>
    <x v="38"/>
    <x v="36"/>
    <s v="WDV0111"/>
    <n v="2.3760077896473801E-4"/>
    <n v="2.3818681011789625E-4"/>
  </r>
  <r>
    <x v="2"/>
    <x v="38"/>
    <x v="36"/>
    <s v="DVK0111"/>
    <n v="1.32713523324682E-3"/>
    <n v="1.32713523324682E-3"/>
  </r>
  <r>
    <x v="2"/>
    <x v="38"/>
    <x v="36"/>
    <s v="WDV0111"/>
    <n v="2.4398277985311501E-4"/>
    <n v="2.4398277985311501E-4"/>
  </r>
  <r>
    <x v="3"/>
    <x v="38"/>
    <x v="36"/>
    <s v="DVK0111"/>
    <n v="1.4449923311091299E-3"/>
    <n v="1.4494957511806805E-3"/>
  </r>
  <r>
    <x v="3"/>
    <x v="38"/>
    <x v="36"/>
    <s v="WDV0111"/>
    <n v="2.68902586059712E-4"/>
    <n v="2.6974063985230453E-4"/>
  </r>
  <r>
    <x v="4"/>
    <x v="38"/>
    <x v="36"/>
    <s v="DVK0111"/>
    <n v="1.0120997649258399E-3"/>
    <n v="1.0143890887898432E-3"/>
  </r>
  <r>
    <x v="4"/>
    <x v="38"/>
    <x v="36"/>
    <s v="WDV0111"/>
    <n v="1.9306652475416301E-4"/>
    <n v="1.9350323249561009E-4"/>
  </r>
  <r>
    <x v="5"/>
    <x v="38"/>
    <x v="36"/>
    <s v="DVK0111"/>
    <n v="2.9184045978200899E-4"/>
    <n v="2.925235499882838E-4"/>
  </r>
  <r>
    <x v="5"/>
    <x v="38"/>
    <x v="36"/>
    <s v="WDV0111"/>
    <n v="5.2900977834476603E-5"/>
    <n v="5.302479939056956E-5"/>
  </r>
  <r>
    <x v="6"/>
    <x v="38"/>
    <x v="36"/>
    <s v="DVK0111"/>
    <n v="2.5692981233706099E-4"/>
    <n v="2.5707170604901531E-4"/>
  </r>
  <r>
    <x v="6"/>
    <x v="38"/>
    <x v="36"/>
    <s v="WDV0111"/>
    <n v="4.9556750671439002E-5"/>
    <n v="4.9584119201549244E-5"/>
  </r>
  <r>
    <x v="0"/>
    <x v="39"/>
    <x v="37"/>
    <s v="SWN2201"/>
    <n v="1.33985572230279E-5"/>
    <n v="1.3416044181449445E-5"/>
  </r>
  <r>
    <x v="0"/>
    <x v="39"/>
    <x v="37"/>
    <s v="SWN2201 SWN0"/>
    <n v="0"/>
    <n v="0"/>
  </r>
  <r>
    <x v="0"/>
    <x v="39"/>
    <x v="37"/>
    <s v="SWN2201 SWN5"/>
    <n v="0"/>
    <n v="0"/>
  </r>
  <r>
    <x v="1"/>
    <x v="39"/>
    <x v="37"/>
    <s v="SWN2201"/>
    <n v="1.47910599875192E-5"/>
    <n v="1.4827541441741221E-5"/>
  </r>
  <r>
    <x v="1"/>
    <x v="39"/>
    <x v="37"/>
    <s v="SWN2201 SWN0"/>
    <n v="0"/>
    <n v="0"/>
  </r>
  <r>
    <x v="1"/>
    <x v="39"/>
    <x v="37"/>
    <s v="SWN2201 SWN5"/>
    <n v="0"/>
    <n v="0"/>
  </r>
  <r>
    <x v="2"/>
    <x v="39"/>
    <x v="37"/>
    <s v="SWN2201"/>
    <n v="1.51019566271476E-5"/>
    <n v="1.51019566271476E-5"/>
  </r>
  <r>
    <x v="2"/>
    <x v="39"/>
    <x v="37"/>
    <s v="SWN2201 SWN0"/>
    <n v="0"/>
    <n v="0"/>
  </r>
  <r>
    <x v="2"/>
    <x v="39"/>
    <x v="37"/>
    <s v="SWN2201 SWN5"/>
    <n v="0"/>
    <n v="0"/>
  </r>
  <r>
    <x v="3"/>
    <x v="39"/>
    <x v="37"/>
    <s v="SWN2201"/>
    <n v="4.0284988052333597E-5"/>
    <n v="4.0410539046530083E-5"/>
  </r>
  <r>
    <x v="3"/>
    <x v="39"/>
    <x v="37"/>
    <s v="SWN2201 SWN0"/>
    <n v="0"/>
    <n v="0"/>
  </r>
  <r>
    <x v="3"/>
    <x v="39"/>
    <x v="37"/>
    <s v="SWN2201 SWN5"/>
    <n v="0"/>
    <n v="0"/>
  </r>
  <r>
    <x v="4"/>
    <x v="39"/>
    <x v="37"/>
    <s v="SWN2201"/>
    <n v="1.83580974568234E-5"/>
    <n v="1.8399622642444488E-5"/>
  </r>
  <r>
    <x v="4"/>
    <x v="39"/>
    <x v="37"/>
    <s v="SWN2201 SWN0"/>
    <n v="0"/>
    <n v="0"/>
  </r>
  <r>
    <x v="4"/>
    <x v="39"/>
    <x v="37"/>
    <s v="SWN2201 SWN5"/>
    <n v="0"/>
    <n v="0"/>
  </r>
  <r>
    <x v="5"/>
    <x v="39"/>
    <x v="37"/>
    <s v="SWN2201"/>
    <n v="6.8175847354515998E-5"/>
    <n v="6.8335421711228372E-5"/>
  </r>
  <r>
    <x v="5"/>
    <x v="39"/>
    <x v="37"/>
    <s v="SWN2201 SWN0"/>
    <n v="0"/>
    <n v="0"/>
  </r>
  <r>
    <x v="5"/>
    <x v="39"/>
    <x v="37"/>
    <s v="SWN2201 SWN5"/>
    <n v="0"/>
    <n v="0"/>
  </r>
  <r>
    <x v="6"/>
    <x v="39"/>
    <x v="37"/>
    <s v="SWN2201"/>
    <n v="3.4807281949321001E-5"/>
    <n v="3.482650484289612E-5"/>
  </r>
  <r>
    <x v="6"/>
    <x v="39"/>
    <x v="37"/>
    <s v="SWN2201 SWN0"/>
    <n v="0"/>
    <n v="0"/>
  </r>
  <r>
    <x v="6"/>
    <x v="39"/>
    <x v="37"/>
    <s v="SWN2201 SWN5"/>
    <n v="0"/>
    <n v="0"/>
  </r>
  <r>
    <x v="0"/>
    <x v="40"/>
    <x v="38"/>
    <s v="MAT1101 ANI0"/>
    <n v="0"/>
    <n v="0"/>
  </r>
  <r>
    <x v="1"/>
    <x v="40"/>
    <x v="38"/>
    <s v="MAT1101 ANI0"/>
    <n v="0"/>
    <n v="0"/>
  </r>
  <r>
    <x v="2"/>
    <x v="40"/>
    <x v="38"/>
    <s v="MAT1101 ANI0"/>
    <n v="0"/>
    <n v="0"/>
  </r>
  <r>
    <x v="3"/>
    <x v="40"/>
    <x v="38"/>
    <s v="MAT1101 ANI0"/>
    <n v="0"/>
    <n v="0"/>
  </r>
  <r>
    <x v="4"/>
    <x v="40"/>
    <x v="38"/>
    <s v="MAT1101 ANI0"/>
    <n v="0"/>
    <n v="0"/>
  </r>
  <r>
    <x v="5"/>
    <x v="40"/>
    <x v="38"/>
    <s v="MAT1101 ANI0"/>
    <n v="0"/>
    <n v="0"/>
  </r>
  <r>
    <x v="6"/>
    <x v="40"/>
    <x v="38"/>
    <s v="MAT1101 ANI0"/>
    <n v="0"/>
    <n v="0"/>
  </r>
  <r>
    <x v="0"/>
    <x v="41"/>
    <x v="39"/>
    <s v="PEN0331"/>
    <n v="0"/>
    <n v="0"/>
  </r>
  <r>
    <x v="1"/>
    <x v="41"/>
    <x v="39"/>
    <s v="PEN0331"/>
    <n v="0"/>
    <n v="0"/>
  </r>
  <r>
    <x v="2"/>
    <x v="41"/>
    <x v="39"/>
    <s v="PEN0331"/>
    <n v="0"/>
    <n v="0"/>
  </r>
  <r>
    <x v="3"/>
    <x v="41"/>
    <x v="39"/>
    <s v="PEN0331"/>
    <n v="0"/>
    <n v="0"/>
  </r>
  <r>
    <x v="4"/>
    <x v="41"/>
    <x v="39"/>
    <s v="PEN0331"/>
    <n v="0"/>
    <n v="0"/>
  </r>
  <r>
    <x v="5"/>
    <x v="41"/>
    <x v="39"/>
    <s v="PEN0331"/>
    <n v="0"/>
    <n v="0"/>
  </r>
  <r>
    <x v="6"/>
    <x v="41"/>
    <x v="39"/>
    <s v="PEN0331"/>
    <n v="0"/>
    <n v="0"/>
  </r>
  <r>
    <x v="0"/>
    <x v="42"/>
    <x v="40"/>
    <s v="HTI0331"/>
    <n v="1.1543084680229001E-3"/>
    <n v="1.1558149992000975E-3"/>
  </r>
  <r>
    <x v="0"/>
    <x v="42"/>
    <x v="40"/>
    <s v="NPK0331"/>
    <n v="9.1602965951164197E-5"/>
    <n v="9.1722520409917796E-5"/>
  </r>
  <r>
    <x v="0"/>
    <x v="42"/>
    <x v="40"/>
    <s v="OKN0111"/>
    <n v="1.0728856765626E-4"/>
    <n v="1.0742859398077258E-4"/>
  </r>
  <r>
    <x v="0"/>
    <x v="42"/>
    <x v="40"/>
    <s v="ONG0331"/>
    <n v="4.1522946096806299E-5"/>
    <n v="4.1577139247594722E-5"/>
  </r>
  <r>
    <x v="0"/>
    <x v="42"/>
    <x v="40"/>
    <s v="TKU0331"/>
    <n v="1.9040747475691601E-4"/>
    <n v="1.9065598267749292E-4"/>
  </r>
  <r>
    <x v="0"/>
    <x v="42"/>
    <x v="40"/>
    <s v="TNG0111"/>
    <n v="0"/>
    <n v="0"/>
  </r>
  <r>
    <x v="1"/>
    <x v="42"/>
    <x v="40"/>
    <s v="HTI0331"/>
    <n v="2.4688937905325298E-3"/>
    <n v="2.4749832010192933E-3"/>
  </r>
  <r>
    <x v="1"/>
    <x v="42"/>
    <x v="40"/>
    <s v="NPK0331"/>
    <n v="2.5409213336940101E-4"/>
    <n v="2.5471883967304076E-4"/>
  </r>
  <r>
    <x v="1"/>
    <x v="42"/>
    <x v="40"/>
    <s v="OKN0111"/>
    <n v="2.97952768699132E-4"/>
    <n v="2.9868765519819253E-4"/>
  </r>
  <r>
    <x v="1"/>
    <x v="42"/>
    <x v="40"/>
    <s v="ONG0331"/>
    <n v="1.3533902324153199E-4"/>
    <n v="1.3567283058089815E-4"/>
  </r>
  <r>
    <x v="1"/>
    <x v="42"/>
    <x v="40"/>
    <s v="TKU0331"/>
    <n v="4.26179322923704E-4"/>
    <n v="4.2723047419161399E-4"/>
  </r>
  <r>
    <x v="1"/>
    <x v="42"/>
    <x v="40"/>
    <s v="TNG0111"/>
    <n v="0"/>
    <n v="0"/>
  </r>
  <r>
    <x v="2"/>
    <x v="42"/>
    <x v="40"/>
    <s v="HTI0331"/>
    <n v="2.3885629162091401E-3"/>
    <n v="2.3885629162091401E-3"/>
  </r>
  <r>
    <x v="2"/>
    <x v="42"/>
    <x v="40"/>
    <s v="NPK0331"/>
    <n v="2.4660909861108703E-4"/>
    <n v="2.4660909861108703E-4"/>
  </r>
  <r>
    <x v="2"/>
    <x v="42"/>
    <x v="40"/>
    <s v="OKN0111"/>
    <n v="2.9235298797292901E-4"/>
    <n v="2.9235298797292901E-4"/>
  </r>
  <r>
    <x v="2"/>
    <x v="42"/>
    <x v="40"/>
    <s v="ONG0331"/>
    <n v="1.2920364856825001E-4"/>
    <n v="1.2920364856825001E-4"/>
  </r>
  <r>
    <x v="2"/>
    <x v="42"/>
    <x v="40"/>
    <s v="TKU0331"/>
    <n v="4.3688727251159598E-4"/>
    <n v="4.3688727251159598E-4"/>
  </r>
  <r>
    <x v="2"/>
    <x v="42"/>
    <x v="40"/>
    <s v="TNG0111"/>
    <n v="0"/>
    <n v="0"/>
  </r>
  <r>
    <x v="3"/>
    <x v="42"/>
    <x v="40"/>
    <s v="HTI0331"/>
    <n v="3.11207123592404E-3"/>
    <n v="3.1217702244696732E-3"/>
  </r>
  <r>
    <x v="3"/>
    <x v="42"/>
    <x v="40"/>
    <s v="NPK0331"/>
    <n v="3.55528778089629E-4"/>
    <n v="3.5663680849283097E-4"/>
  </r>
  <r>
    <x v="3"/>
    <x v="42"/>
    <x v="40"/>
    <s v="OKN0111"/>
    <n v="3.9765349157846601E-4"/>
    <n v="3.9889280660937833E-4"/>
  </r>
  <r>
    <x v="3"/>
    <x v="42"/>
    <x v="40"/>
    <s v="ONG0331"/>
    <n v="1.79199413396453E-4"/>
    <n v="1.7975790095221754E-4"/>
  </r>
  <r>
    <x v="3"/>
    <x v="42"/>
    <x v="40"/>
    <s v="TKU0331"/>
    <n v="6.5149398552467798E-4"/>
    <n v="6.5352441228040637E-4"/>
  </r>
  <r>
    <x v="3"/>
    <x v="42"/>
    <x v="40"/>
    <s v="TNG0111"/>
    <n v="0"/>
    <n v="0"/>
  </r>
  <r>
    <x v="4"/>
    <x v="42"/>
    <x v="40"/>
    <s v="HTI0331"/>
    <n v="2.4570188380109198E-3"/>
    <n v="2.4625765034260246E-3"/>
  </r>
  <r>
    <x v="4"/>
    <x v="42"/>
    <x v="40"/>
    <s v="NPK0331"/>
    <n v="3.10733804397108E-4"/>
    <n v="3.1143667019987889E-4"/>
  </r>
  <r>
    <x v="4"/>
    <x v="42"/>
    <x v="40"/>
    <s v="OKN0111"/>
    <n v="3.0063367700521E-4"/>
    <n v="3.0131369677691849E-4"/>
  </r>
  <r>
    <x v="4"/>
    <x v="42"/>
    <x v="40"/>
    <s v="ONG0331"/>
    <n v="1.1157619445522801E-4"/>
    <n v="1.118285747575194E-4"/>
  </r>
  <r>
    <x v="4"/>
    <x v="42"/>
    <x v="40"/>
    <s v="TKU0331"/>
    <n v="5.4627590022259898E-4"/>
    <n v="5.4751155158627761E-4"/>
  </r>
  <r>
    <x v="4"/>
    <x v="42"/>
    <x v="40"/>
    <s v="TNG0111"/>
    <n v="0"/>
    <n v="0"/>
  </r>
  <r>
    <x v="5"/>
    <x v="42"/>
    <x v="40"/>
    <s v="HTI0331"/>
    <n v="1.4655455648581899E-3"/>
    <n v="1.468975863120987E-3"/>
  </r>
  <r>
    <x v="5"/>
    <x v="42"/>
    <x v="40"/>
    <s v="NPK0331"/>
    <n v="9.2466379543500001E-5"/>
    <n v="9.2682809021177746E-5"/>
  </r>
  <r>
    <x v="5"/>
    <x v="42"/>
    <x v="40"/>
    <s v="OKN0111"/>
    <n v="9.6822726022636097E-5"/>
    <n v="9.7049352090660716E-5"/>
  </r>
  <r>
    <x v="5"/>
    <x v="42"/>
    <x v="40"/>
    <s v="ONG0331"/>
    <n v="8.5421042972982493E-5"/>
    <n v="8.5620981932468126E-5"/>
  </r>
  <r>
    <x v="5"/>
    <x v="42"/>
    <x v="40"/>
    <s v="TKU0331"/>
    <n v="7.2669338161089495E-5"/>
    <n v="7.2839430112121197E-5"/>
  </r>
  <r>
    <x v="5"/>
    <x v="42"/>
    <x v="40"/>
    <s v="TNG0111"/>
    <n v="0"/>
    <n v="0"/>
  </r>
  <r>
    <x v="6"/>
    <x v="42"/>
    <x v="40"/>
    <s v="HTI0331"/>
    <n v="3.55999423642593E-3"/>
    <n v="3.5619603017577328E-3"/>
  </r>
  <r>
    <x v="6"/>
    <x v="42"/>
    <x v="40"/>
    <s v="NPK0331"/>
    <n v="2.6709918911613201E-4"/>
    <n v="2.6724669903356406E-4"/>
  </r>
  <r>
    <x v="6"/>
    <x v="42"/>
    <x v="40"/>
    <s v="OKN0111"/>
    <n v="2.3638385177941401E-4"/>
    <n v="2.3651439864694155E-4"/>
  </r>
  <r>
    <x v="6"/>
    <x v="42"/>
    <x v="40"/>
    <s v="ONG0331"/>
    <n v="1.14184588657006E-4"/>
    <n v="1.1424764897291541E-4"/>
  </r>
  <r>
    <x v="6"/>
    <x v="42"/>
    <x v="40"/>
    <s v="TKU0331"/>
    <n v="7.2884298032941102E-4"/>
    <n v="7.2924549584510803E-4"/>
  </r>
  <r>
    <x v="6"/>
    <x v="42"/>
    <x v="40"/>
    <s v="TNG0111"/>
    <n v="0"/>
    <n v="0"/>
  </r>
  <r>
    <x v="0"/>
    <x v="43"/>
    <x v="12"/>
    <s v="EDN0331"/>
    <n v="3.18352117556823E-3"/>
    <n v="3.1876761081855711E-3"/>
  </r>
  <r>
    <x v="0"/>
    <x v="43"/>
    <x v="12"/>
    <s v="GOR0331"/>
    <n v="7.8801036697348503E-3"/>
    <n v="7.8903882879169697E-3"/>
  </r>
  <r>
    <x v="0"/>
    <x v="43"/>
    <x v="12"/>
    <s v="NMA0331"/>
    <n v="4.3327408980296401E-3"/>
    <n v="4.3383957203119196E-3"/>
  </r>
  <r>
    <x v="0"/>
    <x v="43"/>
    <x v="12"/>
    <s v="NMA0331 WHL0"/>
    <n v="0"/>
    <n v="0"/>
  </r>
  <r>
    <x v="1"/>
    <x v="43"/>
    <x v="12"/>
    <s v="EDN0331"/>
    <n v="6.09357428283543E-4"/>
    <n v="6.1086037973824146E-4"/>
  </r>
  <r>
    <x v="1"/>
    <x v="43"/>
    <x v="12"/>
    <s v="GOR0331"/>
    <n v="2.0048628665299299E-3"/>
    <n v="2.0098077665538943E-3"/>
  </r>
  <r>
    <x v="1"/>
    <x v="43"/>
    <x v="12"/>
    <s v="NMA0331"/>
    <n v="8.2209653688631603E-4"/>
    <n v="8.2412419935281992E-4"/>
  </r>
  <r>
    <x v="1"/>
    <x v="43"/>
    <x v="12"/>
    <s v="NMA0331 WHL0"/>
    <n v="0"/>
    <n v="0"/>
  </r>
  <r>
    <x v="2"/>
    <x v="43"/>
    <x v="12"/>
    <s v="EDN0331"/>
    <n v="5.8178182846070896E-4"/>
    <n v="5.8178182846070896E-4"/>
  </r>
  <r>
    <x v="2"/>
    <x v="43"/>
    <x v="12"/>
    <s v="GOR0331"/>
    <n v="1.9595525111233102E-3"/>
    <n v="1.9595525111233102E-3"/>
  </r>
  <r>
    <x v="2"/>
    <x v="43"/>
    <x v="12"/>
    <s v="NMA0331"/>
    <n v="7.9058378124380801E-4"/>
    <n v="7.9058378124380801E-4"/>
  </r>
  <r>
    <x v="2"/>
    <x v="43"/>
    <x v="12"/>
    <s v="NMA0331 WHL0"/>
    <n v="0"/>
    <n v="0"/>
  </r>
  <r>
    <x v="3"/>
    <x v="43"/>
    <x v="12"/>
    <s v="EDN0331"/>
    <n v="3.15542169288709E-2"/>
    <n v="3.1652557861760459E-2"/>
  </r>
  <r>
    <x v="3"/>
    <x v="43"/>
    <x v="12"/>
    <s v="GOR0331"/>
    <n v="5.06023966536127E-2"/>
    <n v="5.0760102576234117E-2"/>
  </r>
  <r>
    <x v="3"/>
    <x v="43"/>
    <x v="12"/>
    <s v="NMA0331"/>
    <n v="3.25766565384548E-4"/>
    <n v="3.2678183976186373E-4"/>
  </r>
  <r>
    <x v="3"/>
    <x v="43"/>
    <x v="12"/>
    <s v="NMA0331 WHL0"/>
    <n v="0"/>
    <n v="0"/>
  </r>
  <r>
    <x v="4"/>
    <x v="43"/>
    <x v="12"/>
    <s v="EDN0331"/>
    <n v="6.3271078860737502E-3"/>
    <n v="6.3414195177682537E-3"/>
  </r>
  <r>
    <x v="4"/>
    <x v="43"/>
    <x v="12"/>
    <s v="GOR0331"/>
    <n v="8.53690476850766E-3"/>
    <n v="8.556214860742194E-3"/>
  </r>
  <r>
    <x v="4"/>
    <x v="43"/>
    <x v="12"/>
    <s v="NMA0331"/>
    <n v="5.6174601745891898E-3"/>
    <n v="5.6301666152766029E-3"/>
  </r>
  <r>
    <x v="4"/>
    <x v="43"/>
    <x v="12"/>
    <s v="NMA0331 WHL0"/>
    <n v="0"/>
    <n v="0"/>
  </r>
  <r>
    <x v="5"/>
    <x v="43"/>
    <x v="12"/>
    <s v="EDN0331"/>
    <n v="5.7730766011660005E-4"/>
    <n v="5.7865892309407634E-4"/>
  </r>
  <r>
    <x v="5"/>
    <x v="43"/>
    <x v="12"/>
    <s v="GOR0331"/>
    <n v="5.0202246194168095E-4"/>
    <n v="5.0319751021065122E-4"/>
  </r>
  <r>
    <x v="5"/>
    <x v="43"/>
    <x v="12"/>
    <s v="NMA0331"/>
    <n v="2.0707433426431901E-4"/>
    <n v="2.0755901842981302E-4"/>
  </r>
  <r>
    <x v="5"/>
    <x v="43"/>
    <x v="12"/>
    <s v="NMA0331 WHL0"/>
    <n v="0"/>
    <n v="0"/>
  </r>
  <r>
    <x v="6"/>
    <x v="43"/>
    <x v="12"/>
    <s v="EDN0331"/>
    <n v="4.64465390135949E-4"/>
    <n v="4.6472189878195324E-4"/>
  </r>
  <r>
    <x v="6"/>
    <x v="43"/>
    <x v="12"/>
    <s v="GOR0331"/>
    <n v="4.8191801677278299E-4"/>
    <n v="4.8218416391871191E-4"/>
  </r>
  <r>
    <x v="6"/>
    <x v="43"/>
    <x v="12"/>
    <s v="NMA0331"/>
    <n v="2.3420171957636699E-4"/>
    <n v="2.3433106132551823E-4"/>
  </r>
  <r>
    <x v="6"/>
    <x v="43"/>
    <x v="12"/>
    <s v="NMA0331 WHL0"/>
    <n v="0"/>
    <n v="0"/>
  </r>
  <r>
    <x v="0"/>
    <x v="44"/>
    <x v="41"/>
    <s v="TWC2201"/>
    <n v="2.6249445095470302E-3"/>
    <n v="2.6283704228549508E-3"/>
  </r>
  <r>
    <x v="0"/>
    <x v="44"/>
    <x v="41"/>
    <s v="TWC2201 NZW0"/>
    <n v="0"/>
    <n v="0"/>
  </r>
  <r>
    <x v="0"/>
    <x v="44"/>
    <x v="41"/>
    <s v="TWC2201 TWF0"/>
    <n v="0"/>
    <n v="0"/>
  </r>
  <r>
    <x v="1"/>
    <x v="44"/>
    <x v="41"/>
    <s v="TWC2201"/>
    <n v="6.1741971232015199E-5"/>
    <n v="6.1894254901946814E-5"/>
  </r>
  <r>
    <x v="1"/>
    <x v="44"/>
    <x v="41"/>
    <s v="TWC2201 NZW0"/>
    <n v="0"/>
    <n v="0"/>
  </r>
  <r>
    <x v="1"/>
    <x v="44"/>
    <x v="41"/>
    <s v="TWC2201 TWF0"/>
    <n v="0"/>
    <n v="0"/>
  </r>
  <r>
    <x v="2"/>
    <x v="44"/>
    <x v="41"/>
    <s v="TWC2201"/>
    <n v="5.4446578159926198E-6"/>
    <n v="5.4446578159926198E-6"/>
  </r>
  <r>
    <x v="2"/>
    <x v="44"/>
    <x v="41"/>
    <s v="TWC2201 NZW0"/>
    <n v="0"/>
    <n v="0"/>
  </r>
  <r>
    <x v="2"/>
    <x v="44"/>
    <x v="41"/>
    <s v="TWC2201 TWF0"/>
    <n v="0"/>
    <n v="0"/>
  </r>
  <r>
    <x v="3"/>
    <x v="44"/>
    <x v="41"/>
    <s v="TWC2201"/>
    <n v="7.9941825673323203E-6"/>
    <n v="8.0190969986786313E-6"/>
  </r>
  <r>
    <x v="3"/>
    <x v="44"/>
    <x v="41"/>
    <s v="TWC2201 NZW0"/>
    <n v="0"/>
    <n v="0"/>
  </r>
  <r>
    <x v="3"/>
    <x v="44"/>
    <x v="41"/>
    <s v="TWC2201 TWF0"/>
    <n v="0"/>
    <n v="0"/>
  </r>
  <r>
    <x v="4"/>
    <x v="44"/>
    <x v="41"/>
    <s v="TWC2201"/>
    <n v="7.4416693475810004E-6"/>
    <n v="7.4585020668600996E-6"/>
  </r>
  <r>
    <x v="4"/>
    <x v="44"/>
    <x v="41"/>
    <s v="TWC2201 NZW0"/>
    <n v="0"/>
    <n v="0"/>
  </r>
  <r>
    <x v="4"/>
    <x v="44"/>
    <x v="41"/>
    <s v="TWC2201 TWF0"/>
    <n v="0"/>
    <n v="0"/>
  </r>
  <r>
    <x v="5"/>
    <x v="44"/>
    <x v="41"/>
    <s v="TWC2201"/>
    <n v="1.62066384130223E-3"/>
    <n v="1.6244572138814954E-3"/>
  </r>
  <r>
    <x v="5"/>
    <x v="44"/>
    <x v="41"/>
    <s v="TWC2201 NZW0"/>
    <n v="0"/>
    <n v="0"/>
  </r>
  <r>
    <x v="5"/>
    <x v="44"/>
    <x v="41"/>
    <s v="TWC2201 TWF0"/>
    <n v="0"/>
    <n v="0"/>
  </r>
  <r>
    <x v="6"/>
    <x v="44"/>
    <x v="41"/>
    <s v="TWC2201"/>
    <n v="1.9041475891972601E-6"/>
    <n v="1.9051991860013927E-6"/>
  </r>
  <r>
    <x v="6"/>
    <x v="44"/>
    <x v="41"/>
    <s v="TWC2201 NZW0"/>
    <n v="0"/>
    <n v="0"/>
  </r>
  <r>
    <x v="6"/>
    <x v="44"/>
    <x v="41"/>
    <s v="TWC2201 TWF0"/>
    <n v="0"/>
    <n v="0"/>
  </r>
  <r>
    <x v="0"/>
    <x v="45"/>
    <x v="42"/>
    <s v="MKE1101"/>
    <n v="8.4962625369091704E-6"/>
    <n v="8.5073513270862282E-6"/>
  </r>
  <r>
    <x v="0"/>
    <x v="45"/>
    <x v="42"/>
    <s v="MKE1101 MKE1"/>
    <n v="2.4394108052573299E-3"/>
    <n v="2.4425945715848929E-3"/>
  </r>
  <r>
    <x v="1"/>
    <x v="45"/>
    <x v="42"/>
    <s v="MKE1101"/>
    <n v="1.5673172764207898E-5"/>
    <n v="1.5711829908130901E-5"/>
  </r>
  <r>
    <x v="1"/>
    <x v="45"/>
    <x v="42"/>
    <s v="MKE1101 MKE1"/>
    <n v="8.93015355614456E-4"/>
    <n v="8.9521793601389326E-4"/>
  </r>
  <r>
    <x v="2"/>
    <x v="45"/>
    <x v="42"/>
    <s v="MKE1101"/>
    <n v="1.5328976182425401E-5"/>
    <n v="1.5328976182425401E-5"/>
  </r>
  <r>
    <x v="2"/>
    <x v="45"/>
    <x v="42"/>
    <s v="MKE1101 MKE1"/>
    <n v="4.5651744961079698E-4"/>
    <n v="4.5651744961079698E-4"/>
  </r>
  <r>
    <x v="3"/>
    <x v="45"/>
    <x v="42"/>
    <s v="MKE1101"/>
    <n v="1.47905070238442E-5"/>
    <n v="1.4836602677617298E-5"/>
  </r>
  <r>
    <x v="3"/>
    <x v="45"/>
    <x v="42"/>
    <s v="MKE1101 MKE1"/>
    <n v="0"/>
    <n v="0"/>
  </r>
  <r>
    <x v="4"/>
    <x v="45"/>
    <x v="42"/>
    <s v="MKE1101"/>
    <n v="8.4459005695783504E-6"/>
    <n v="8.4650048144334532E-6"/>
  </r>
  <r>
    <x v="4"/>
    <x v="45"/>
    <x v="42"/>
    <s v="MKE1101 MKE1"/>
    <n v="1.1853563531646999E-4"/>
    <n v="1.1880375755902844E-4"/>
  </r>
  <r>
    <x v="5"/>
    <x v="45"/>
    <x v="42"/>
    <s v="MKE1101"/>
    <n v="4.3868683102931699E-6"/>
    <n v="4.3971363409192763E-6"/>
  </r>
  <r>
    <x v="5"/>
    <x v="45"/>
    <x v="42"/>
    <s v="MKE1101 MKE1"/>
    <n v="2.5954072603471502E-3"/>
    <n v="2.6014821455161291E-3"/>
  </r>
  <r>
    <x v="6"/>
    <x v="45"/>
    <x v="42"/>
    <s v="MKE1101"/>
    <n v="6.6681969634258196E-6"/>
    <n v="6.6718795848023605E-6"/>
  </r>
  <r>
    <x v="6"/>
    <x v="45"/>
    <x v="42"/>
    <s v="MKE1101 MKE1"/>
    <n v="0"/>
    <n v="0"/>
  </r>
  <r>
    <x v="0"/>
    <x v="46"/>
    <x v="43"/>
    <s v="KOE1101"/>
    <n v="0"/>
    <n v="0"/>
  </r>
  <r>
    <x v="1"/>
    <x v="46"/>
    <x v="43"/>
    <s v="KOE1101"/>
    <n v="2.4035348292835899E-3"/>
    <n v="2.4094630349645574E-3"/>
  </r>
  <r>
    <x v="2"/>
    <x v="46"/>
    <x v="43"/>
    <s v="KOE1101"/>
    <n v="0"/>
    <n v="0"/>
  </r>
  <r>
    <x v="3"/>
    <x v="46"/>
    <x v="43"/>
    <s v="KOE1101"/>
    <n v="0"/>
    <n v="0"/>
  </r>
  <r>
    <x v="4"/>
    <x v="46"/>
    <x v="43"/>
    <s v="KOE1101"/>
    <n v="0"/>
    <n v="0"/>
  </r>
  <r>
    <x v="5"/>
    <x v="46"/>
    <x v="43"/>
    <s v="KOE1101"/>
    <n v="1.08929933949512E-2"/>
    <n v="1.0918489849797337E-2"/>
  </r>
  <r>
    <x v="6"/>
    <x v="46"/>
    <x v="43"/>
    <s v="KOE1101"/>
    <n v="5.1644604368651604E-3"/>
    <n v="5.1673125950283663E-3"/>
  </r>
  <r>
    <x v="0"/>
    <x v="47"/>
    <x v="44"/>
    <s v="ARG1101"/>
    <n v="5.8746896481656699E-6"/>
    <n v="5.8823569254632873E-6"/>
  </r>
  <r>
    <x v="0"/>
    <x v="47"/>
    <x v="44"/>
    <s v="ARG1101 BRR0"/>
    <n v="3.9902990269697598E-6"/>
    <n v="3.9955069155515412E-6"/>
  </r>
  <r>
    <x v="0"/>
    <x v="47"/>
    <x v="44"/>
    <s v="COB0661"/>
    <n v="0"/>
    <n v="0"/>
  </r>
  <r>
    <x v="0"/>
    <x v="47"/>
    <x v="44"/>
    <s v="COB0661 COB0"/>
    <n v="0"/>
    <n v="0"/>
  </r>
  <r>
    <x v="0"/>
    <x v="47"/>
    <x v="44"/>
    <s v="COL0661"/>
    <n v="1.8002244904997701E-8"/>
    <n v="1.8025740308488392E-8"/>
  </r>
  <r>
    <x v="0"/>
    <x v="47"/>
    <x v="44"/>
    <s v="COL0661 COL0"/>
    <n v="0"/>
    <n v="0"/>
  </r>
  <r>
    <x v="0"/>
    <x v="47"/>
    <x v="44"/>
    <s v="HWA1101 PTA1"/>
    <n v="0"/>
    <n v="0"/>
  </r>
  <r>
    <x v="0"/>
    <x v="47"/>
    <x v="44"/>
    <s v="HWA1101 PTA2"/>
    <n v="0"/>
    <n v="0"/>
  </r>
  <r>
    <x v="0"/>
    <x v="47"/>
    <x v="44"/>
    <s v="HWA1101 PTA3"/>
    <n v="0"/>
    <n v="0"/>
  </r>
  <r>
    <x v="0"/>
    <x v="47"/>
    <x v="44"/>
    <s v="MAT1101"/>
    <n v="2.78804611240797E-5"/>
    <n v="2.7916848957212386E-5"/>
  </r>
  <r>
    <x v="0"/>
    <x v="47"/>
    <x v="44"/>
    <s v="MAT1101 MAT0"/>
    <n v="0"/>
    <n v="0"/>
  </r>
  <r>
    <x v="1"/>
    <x v="47"/>
    <x v="44"/>
    <s v="ARG1101"/>
    <n v="3.16678103091286E-6"/>
    <n v="3.174591747474614E-6"/>
  </r>
  <r>
    <x v="1"/>
    <x v="47"/>
    <x v="44"/>
    <s v="ARG1101 BRR0"/>
    <n v="1.4329619450726199E-3"/>
    <n v="1.4364962783553717E-3"/>
  </r>
  <r>
    <x v="1"/>
    <x v="47"/>
    <x v="44"/>
    <s v="COB0661"/>
    <n v="0"/>
    <n v="0"/>
  </r>
  <r>
    <x v="1"/>
    <x v="47"/>
    <x v="44"/>
    <s v="COB0661 COB0"/>
    <n v="0"/>
    <n v="0"/>
  </r>
  <r>
    <x v="1"/>
    <x v="47"/>
    <x v="44"/>
    <s v="COL0661"/>
    <n v="0"/>
    <n v="0"/>
  </r>
  <r>
    <x v="1"/>
    <x v="47"/>
    <x v="44"/>
    <s v="COL0661 COL0"/>
    <n v="5.0081306302961603E-3"/>
    <n v="5.0204829490942196E-3"/>
  </r>
  <r>
    <x v="1"/>
    <x v="47"/>
    <x v="44"/>
    <s v="HWA1101 PTA1"/>
    <n v="0"/>
    <n v="0"/>
  </r>
  <r>
    <x v="1"/>
    <x v="47"/>
    <x v="44"/>
    <s v="HWA1101 PTA2"/>
    <n v="0"/>
    <n v="0"/>
  </r>
  <r>
    <x v="1"/>
    <x v="47"/>
    <x v="44"/>
    <s v="HWA1101 PTA3"/>
    <n v="0"/>
    <n v="0"/>
  </r>
  <r>
    <x v="1"/>
    <x v="47"/>
    <x v="44"/>
    <s v="MAT1101"/>
    <n v="3.6258351462036901E-6"/>
    <n v="3.6347780981634849E-6"/>
  </r>
  <r>
    <x v="1"/>
    <x v="47"/>
    <x v="44"/>
    <s v="MAT1101 MAT0"/>
    <n v="0"/>
    <n v="0"/>
  </r>
  <r>
    <x v="2"/>
    <x v="47"/>
    <x v="44"/>
    <s v="ARG1101"/>
    <n v="3.15522543633309E-6"/>
    <n v="3.15522543633309E-6"/>
  </r>
  <r>
    <x v="2"/>
    <x v="47"/>
    <x v="44"/>
    <s v="ARG1101 BRR0"/>
    <n v="1.45553140308936E-3"/>
    <n v="1.45553140308936E-3"/>
  </r>
  <r>
    <x v="2"/>
    <x v="47"/>
    <x v="44"/>
    <s v="COB0661"/>
    <n v="0"/>
    <n v="0"/>
  </r>
  <r>
    <x v="2"/>
    <x v="47"/>
    <x v="44"/>
    <s v="COB0661 COB0"/>
    <n v="0"/>
    <n v="0"/>
  </r>
  <r>
    <x v="2"/>
    <x v="47"/>
    <x v="44"/>
    <s v="COL0661"/>
    <n v="0"/>
    <n v="0"/>
  </r>
  <r>
    <x v="2"/>
    <x v="47"/>
    <x v="44"/>
    <s v="COL0661 COL0"/>
    <n v="5.0865770551607702E-3"/>
    <n v="5.0865770551607702E-3"/>
  </r>
  <r>
    <x v="2"/>
    <x v="47"/>
    <x v="44"/>
    <s v="HWA1101 PTA1"/>
    <n v="0"/>
    <n v="0"/>
  </r>
  <r>
    <x v="2"/>
    <x v="47"/>
    <x v="44"/>
    <s v="HWA1101 PTA2"/>
    <n v="0"/>
    <n v="0"/>
  </r>
  <r>
    <x v="2"/>
    <x v="47"/>
    <x v="44"/>
    <s v="HWA1101 PTA3"/>
    <n v="0"/>
    <n v="0"/>
  </r>
  <r>
    <x v="2"/>
    <x v="47"/>
    <x v="44"/>
    <s v="MAT1101"/>
    <n v="4.6183438312506097E-6"/>
    <n v="4.6183438312506097E-6"/>
  </r>
  <r>
    <x v="2"/>
    <x v="47"/>
    <x v="44"/>
    <s v="MAT1101 MAT0"/>
    <n v="0"/>
    <n v="0"/>
  </r>
  <r>
    <x v="3"/>
    <x v="47"/>
    <x v="44"/>
    <s v="ARG1101"/>
    <n v="1.1984818328244801E-6"/>
    <n v="1.2022169856174277E-6"/>
  </r>
  <r>
    <x v="3"/>
    <x v="47"/>
    <x v="44"/>
    <s v="ARG1101 BRR0"/>
    <n v="0"/>
    <n v="0"/>
  </r>
  <r>
    <x v="3"/>
    <x v="47"/>
    <x v="44"/>
    <s v="COB0661"/>
    <n v="0"/>
    <n v="0"/>
  </r>
  <r>
    <x v="3"/>
    <x v="47"/>
    <x v="44"/>
    <s v="COB0661 COB0"/>
    <n v="0"/>
    <n v="0"/>
  </r>
  <r>
    <x v="3"/>
    <x v="47"/>
    <x v="44"/>
    <s v="COL0661"/>
    <n v="1.26428450436401E-7"/>
    <n v="1.2682247358036696E-7"/>
  </r>
  <r>
    <x v="3"/>
    <x v="47"/>
    <x v="44"/>
    <s v="COL0661 COL0"/>
    <n v="0"/>
    <n v="0"/>
  </r>
  <r>
    <x v="3"/>
    <x v="47"/>
    <x v="44"/>
    <s v="HWA1101 PTA1"/>
    <n v="0"/>
    <n v="0"/>
  </r>
  <r>
    <x v="3"/>
    <x v="47"/>
    <x v="44"/>
    <s v="HWA1101 PTA2"/>
    <n v="0"/>
    <n v="0"/>
  </r>
  <r>
    <x v="3"/>
    <x v="47"/>
    <x v="44"/>
    <s v="HWA1101 PTA3"/>
    <n v="0"/>
    <n v="0"/>
  </r>
  <r>
    <x v="3"/>
    <x v="47"/>
    <x v="44"/>
    <s v="MAT1101"/>
    <n v="5.7947784807485102E-6"/>
    <n v="5.8128383148103009E-6"/>
  </r>
  <r>
    <x v="3"/>
    <x v="47"/>
    <x v="44"/>
    <s v="MAT1101 MAT0"/>
    <n v="0"/>
    <n v="0"/>
  </r>
  <r>
    <x v="4"/>
    <x v="47"/>
    <x v="44"/>
    <s v="ARG1101"/>
    <n v="3.0313229851611899E-6"/>
    <n v="3.038179700566059E-6"/>
  </r>
  <r>
    <x v="4"/>
    <x v="47"/>
    <x v="44"/>
    <s v="ARG1101 BRR0"/>
    <n v="1.5707112567677001E-6"/>
    <n v="1.5742641345453571E-6"/>
  </r>
  <r>
    <x v="4"/>
    <x v="47"/>
    <x v="44"/>
    <s v="COB0661"/>
    <n v="0"/>
    <n v="0"/>
  </r>
  <r>
    <x v="4"/>
    <x v="47"/>
    <x v="44"/>
    <s v="COB0661 COB0"/>
    <n v="0"/>
    <n v="0"/>
  </r>
  <r>
    <x v="4"/>
    <x v="47"/>
    <x v="44"/>
    <s v="COL0661"/>
    <n v="2.3633270257747501E-8"/>
    <n v="2.3686727645507555E-8"/>
  </r>
  <r>
    <x v="4"/>
    <x v="47"/>
    <x v="44"/>
    <s v="COL0661 COL0"/>
    <n v="0"/>
    <n v="0"/>
  </r>
  <r>
    <x v="4"/>
    <x v="47"/>
    <x v="44"/>
    <s v="HWA1101 PTA1"/>
    <n v="0"/>
    <n v="0"/>
  </r>
  <r>
    <x v="4"/>
    <x v="47"/>
    <x v="44"/>
    <s v="HWA1101 PTA2"/>
    <n v="0"/>
    <n v="0"/>
  </r>
  <r>
    <x v="4"/>
    <x v="47"/>
    <x v="44"/>
    <s v="HWA1101 PTA3"/>
    <n v="0"/>
    <n v="0"/>
  </r>
  <r>
    <x v="4"/>
    <x v="47"/>
    <x v="44"/>
    <s v="MAT1101"/>
    <n v="4.9678750219336003E-5"/>
    <n v="4.9791121304037634E-5"/>
  </r>
  <r>
    <x v="4"/>
    <x v="47"/>
    <x v="44"/>
    <s v="MAT1101 MAT0"/>
    <n v="0"/>
    <n v="0"/>
  </r>
  <r>
    <x v="5"/>
    <x v="47"/>
    <x v="44"/>
    <s v="ARG1101"/>
    <n v="6.9546925099074299E-7"/>
    <n v="6.9709708639941773E-7"/>
  </r>
  <r>
    <x v="5"/>
    <x v="47"/>
    <x v="44"/>
    <s v="ARG1101 BRR0"/>
    <n v="4.0821866438965198E-4"/>
    <n v="4.0917415278173935E-4"/>
  </r>
  <r>
    <x v="5"/>
    <x v="47"/>
    <x v="44"/>
    <s v="COB0661"/>
    <n v="0"/>
    <n v="0"/>
  </r>
  <r>
    <x v="5"/>
    <x v="47"/>
    <x v="44"/>
    <s v="COB0661 COB0"/>
    <n v="0"/>
    <n v="0"/>
  </r>
  <r>
    <x v="5"/>
    <x v="47"/>
    <x v="44"/>
    <s v="COL0661"/>
    <n v="1.1430782912021701E-9"/>
    <n v="1.1457538132538718E-9"/>
  </r>
  <r>
    <x v="5"/>
    <x v="47"/>
    <x v="44"/>
    <s v="COL0661 COL0"/>
    <n v="8.47885230192374E-4"/>
    <n v="8.4986981484256989E-4"/>
  </r>
  <r>
    <x v="5"/>
    <x v="47"/>
    <x v="44"/>
    <s v="HWA1101 PTA1"/>
    <n v="0"/>
    <n v="0"/>
  </r>
  <r>
    <x v="5"/>
    <x v="47"/>
    <x v="44"/>
    <s v="HWA1101 PTA2"/>
    <n v="0"/>
    <n v="0"/>
  </r>
  <r>
    <x v="5"/>
    <x v="47"/>
    <x v="44"/>
    <s v="HWA1101 PTA3"/>
    <n v="0"/>
    <n v="0"/>
  </r>
  <r>
    <x v="5"/>
    <x v="47"/>
    <x v="44"/>
    <s v="MAT1101"/>
    <n v="7.0043002846542796E-7"/>
    <n v="7.0206947521308907E-7"/>
  </r>
  <r>
    <x v="5"/>
    <x v="47"/>
    <x v="44"/>
    <s v="MAT1101 MAT0"/>
    <n v="3.5347991747299902E-4"/>
    <n v="3.5430728277361908E-4"/>
  </r>
  <r>
    <x v="6"/>
    <x v="47"/>
    <x v="44"/>
    <s v="ARG1101"/>
    <n v="3.90248930877661E-7"/>
    <n v="3.9046445226416244E-7"/>
  </r>
  <r>
    <x v="6"/>
    <x v="47"/>
    <x v="44"/>
    <s v="ARG1101 BRR0"/>
    <n v="0"/>
    <n v="0"/>
  </r>
  <r>
    <x v="6"/>
    <x v="47"/>
    <x v="44"/>
    <s v="COB0661"/>
    <n v="0"/>
    <n v="0"/>
  </r>
  <r>
    <x v="6"/>
    <x v="47"/>
    <x v="44"/>
    <s v="COB0661 COB0"/>
    <n v="0"/>
    <n v="0"/>
  </r>
  <r>
    <x v="6"/>
    <x v="47"/>
    <x v="44"/>
    <s v="COL0661"/>
    <n v="2.47163084207013E-8"/>
    <n v="2.4729958408282424E-8"/>
  </r>
  <r>
    <x v="6"/>
    <x v="47"/>
    <x v="44"/>
    <s v="COL0661 COL0"/>
    <n v="0"/>
    <n v="0"/>
  </r>
  <r>
    <x v="6"/>
    <x v="47"/>
    <x v="44"/>
    <s v="HWA1101 PTA1"/>
    <n v="0"/>
    <n v="0"/>
  </r>
  <r>
    <x v="6"/>
    <x v="47"/>
    <x v="44"/>
    <s v="HWA1101 PTA2"/>
    <n v="0"/>
    <n v="0"/>
  </r>
  <r>
    <x v="6"/>
    <x v="47"/>
    <x v="44"/>
    <s v="HWA1101 PTA3"/>
    <n v="0"/>
    <n v="0"/>
  </r>
  <r>
    <x v="6"/>
    <x v="47"/>
    <x v="44"/>
    <s v="MAT1101"/>
    <n v="0"/>
    <n v="0"/>
  </r>
  <r>
    <x v="6"/>
    <x v="47"/>
    <x v="44"/>
    <s v="MAT1101 MAT0"/>
    <n v="1.14982563721534E-2"/>
    <n v="1.1504606473228891E-2"/>
  </r>
  <r>
    <x v="0"/>
    <x v="48"/>
    <x v="17"/>
    <s v="WKM2201"/>
    <n v="3.2953602830623698E-4"/>
    <n v="3.2996611810840522E-4"/>
  </r>
  <r>
    <x v="0"/>
    <x v="48"/>
    <x v="17"/>
    <s v="WKM2201 MOK0"/>
    <n v="5.1796822284313798E-4"/>
    <n v="5.186442425537507E-4"/>
  </r>
  <r>
    <x v="1"/>
    <x v="48"/>
    <x v="17"/>
    <s v="WKM2201"/>
    <n v="5.5260889754794895E-4"/>
    <n v="5.5397188141898923E-4"/>
  </r>
  <r>
    <x v="1"/>
    <x v="48"/>
    <x v="17"/>
    <s v="WKM2201 MOK0"/>
    <n v="0"/>
    <n v="0"/>
  </r>
  <r>
    <x v="2"/>
    <x v="48"/>
    <x v="17"/>
    <s v="WKM2201"/>
    <n v="5.5306259743732097E-4"/>
    <n v="5.5306259743732097E-4"/>
  </r>
  <r>
    <x v="2"/>
    <x v="48"/>
    <x v="17"/>
    <s v="WKM2201 MOK0"/>
    <n v="0"/>
    <n v="0"/>
  </r>
  <r>
    <x v="3"/>
    <x v="48"/>
    <x v="17"/>
    <s v="WKM2201"/>
    <n v="8.4361847255601404E-4"/>
    <n v="8.4624766876712702E-4"/>
  </r>
  <r>
    <x v="3"/>
    <x v="48"/>
    <x v="17"/>
    <s v="WKM2201 MOK0"/>
    <n v="0"/>
    <n v="0"/>
  </r>
  <r>
    <x v="4"/>
    <x v="48"/>
    <x v="17"/>
    <s v="WKM2201"/>
    <n v="6.9594573616827305E-4"/>
    <n v="6.975199339273034E-4"/>
  </r>
  <r>
    <x v="4"/>
    <x v="48"/>
    <x v="17"/>
    <s v="WKM2201 MOK0"/>
    <n v="0"/>
    <n v="0"/>
  </r>
  <r>
    <x v="5"/>
    <x v="48"/>
    <x v="17"/>
    <s v="WKM2201"/>
    <n v="9.4131707881928907E-5"/>
    <n v="9.435203527519747E-5"/>
  </r>
  <r>
    <x v="5"/>
    <x v="48"/>
    <x v="17"/>
    <s v="WKM2201 MOK0"/>
    <n v="6.7223203500147597E-3"/>
    <n v="6.7380548071149403E-3"/>
  </r>
  <r>
    <x v="6"/>
    <x v="48"/>
    <x v="17"/>
    <s v="WKM2201"/>
    <n v="1.2608268038028401E-3"/>
    <n v="1.2615231161291357E-3"/>
  </r>
  <r>
    <x v="6"/>
    <x v="48"/>
    <x v="17"/>
    <s v="WKM2201 MOK0"/>
    <n v="0"/>
    <n v="0"/>
  </r>
  <r>
    <x v="0"/>
    <x v="49"/>
    <x v="45"/>
    <s v="FHL0331"/>
    <n v="1.54067114261948E-3"/>
    <n v="1.542681930181439E-3"/>
  </r>
  <r>
    <x v="0"/>
    <x v="49"/>
    <x v="45"/>
    <s v="OWH0111"/>
    <n v="0"/>
    <n v="0"/>
  </r>
  <r>
    <x v="0"/>
    <x v="49"/>
    <x v="45"/>
    <s v="RDF0331"/>
    <n v="1.5957347604709201E-3"/>
    <n v="1.5978174136210823E-3"/>
  </r>
  <r>
    <x v="0"/>
    <x v="49"/>
    <x v="45"/>
    <s v="ROT0111"/>
    <n v="3.6271748796624898E-4"/>
    <n v="3.6319088413310879E-4"/>
  </r>
  <r>
    <x v="0"/>
    <x v="49"/>
    <x v="45"/>
    <s v="ROT0331"/>
    <n v="6.9721652885490504E-6"/>
    <n v="6.9812649223737618E-6"/>
  </r>
  <r>
    <x v="0"/>
    <x v="49"/>
    <x v="45"/>
    <s v="ROT1101"/>
    <n v="8.7998451167985308E-9"/>
    <n v="8.8113301239610198E-9"/>
  </r>
  <r>
    <x v="0"/>
    <x v="49"/>
    <x v="45"/>
    <s v="ROT1101 WHE0"/>
    <n v="0"/>
    <n v="0"/>
  </r>
  <r>
    <x v="0"/>
    <x v="49"/>
    <x v="45"/>
    <s v="TRK0111"/>
    <n v="2.6739396962380903E-4"/>
    <n v="2.677429554997619E-4"/>
  </r>
  <r>
    <x v="0"/>
    <x v="49"/>
    <x v="45"/>
    <s v="WRK0331"/>
    <n v="4.7925461735663701E-5"/>
    <n v="4.7988011049202062E-5"/>
  </r>
  <r>
    <x v="0"/>
    <x v="49"/>
    <x v="45"/>
    <s v="WRK0331 RKA0"/>
    <n v="0"/>
    <n v="0"/>
  </r>
  <r>
    <x v="0"/>
    <x v="49"/>
    <x v="45"/>
    <s v="WRK0331 TAA0"/>
    <n v="0"/>
    <n v="0"/>
  </r>
  <r>
    <x v="0"/>
    <x v="49"/>
    <x v="45"/>
    <s v="WTU0331"/>
    <n v="2.5219862733739098E-3"/>
    <n v="2.5252778120349829E-3"/>
  </r>
  <r>
    <x v="1"/>
    <x v="49"/>
    <x v="45"/>
    <s v="FHL0331"/>
    <n v="3.28257458748782E-3"/>
    <n v="3.2906709034141199E-3"/>
  </r>
  <r>
    <x v="1"/>
    <x v="49"/>
    <x v="45"/>
    <s v="OWH0111"/>
    <n v="0"/>
    <n v="0"/>
  </r>
  <r>
    <x v="1"/>
    <x v="49"/>
    <x v="45"/>
    <s v="RDF0331"/>
    <n v="3.5988601573205001E-3"/>
    <n v="3.6077365767381436E-3"/>
  </r>
  <r>
    <x v="1"/>
    <x v="49"/>
    <x v="45"/>
    <s v="ROT0111"/>
    <n v="8.8336191860541704E-4"/>
    <n v="8.8554068925622055E-4"/>
  </r>
  <r>
    <x v="1"/>
    <x v="49"/>
    <x v="45"/>
    <s v="ROT0331"/>
    <n v="2.5333013068350299E-5"/>
    <n v="2.5395495754333503E-5"/>
  </r>
  <r>
    <x v="1"/>
    <x v="49"/>
    <x v="45"/>
    <s v="ROT1101"/>
    <n v="1.78562564718124E-8"/>
    <n v="1.7900298089086807E-8"/>
  </r>
  <r>
    <x v="1"/>
    <x v="49"/>
    <x v="45"/>
    <s v="ROT1101 WHE0"/>
    <n v="0"/>
    <n v="0"/>
  </r>
  <r>
    <x v="1"/>
    <x v="49"/>
    <x v="45"/>
    <s v="TRK0111"/>
    <n v="4.4779803609405701E-4"/>
    <n v="4.4890250890183831E-4"/>
  </r>
  <r>
    <x v="1"/>
    <x v="49"/>
    <x v="45"/>
    <s v="WRK0331"/>
    <n v="8.4322663681835004E-5"/>
    <n v="8.453064156831397E-5"/>
  </r>
  <r>
    <x v="1"/>
    <x v="49"/>
    <x v="45"/>
    <s v="WRK0331 RKA0"/>
    <n v="0"/>
    <n v="0"/>
  </r>
  <r>
    <x v="1"/>
    <x v="49"/>
    <x v="45"/>
    <s v="WRK0331 TAA0"/>
    <n v="0"/>
    <n v="0"/>
  </r>
  <r>
    <x v="1"/>
    <x v="49"/>
    <x v="45"/>
    <s v="WTU0331"/>
    <n v="5.0609398578686801E-3"/>
    <n v="5.0734224281443084E-3"/>
  </r>
  <r>
    <x v="2"/>
    <x v="49"/>
    <x v="45"/>
    <s v="FHL0331"/>
    <n v="3.3269030745055601E-3"/>
    <n v="3.3269030745055601E-3"/>
  </r>
  <r>
    <x v="2"/>
    <x v="49"/>
    <x v="45"/>
    <s v="OWH0111"/>
    <n v="0"/>
    <n v="0"/>
  </r>
  <r>
    <x v="2"/>
    <x v="49"/>
    <x v="45"/>
    <s v="RDF0331"/>
    <n v="3.6259099468146901E-3"/>
    <n v="3.6259099468146901E-3"/>
  </r>
  <r>
    <x v="2"/>
    <x v="49"/>
    <x v="45"/>
    <s v="ROT0111"/>
    <n v="8.2992992089114196E-4"/>
    <n v="8.2992992089114196E-4"/>
  </r>
  <r>
    <x v="2"/>
    <x v="49"/>
    <x v="45"/>
    <s v="ROT0331"/>
    <n v="2.3547686386553799E-5"/>
    <n v="2.3547686386553799E-5"/>
  </r>
  <r>
    <x v="2"/>
    <x v="49"/>
    <x v="45"/>
    <s v="ROT1101"/>
    <n v="1.82711439622455E-8"/>
    <n v="1.82711439622455E-8"/>
  </r>
  <r>
    <x v="2"/>
    <x v="49"/>
    <x v="45"/>
    <s v="ROT1101 WHE0"/>
    <n v="0"/>
    <n v="0"/>
  </r>
  <r>
    <x v="2"/>
    <x v="49"/>
    <x v="45"/>
    <s v="TRK0111"/>
    <n v="4.5518918602118098E-4"/>
    <n v="4.5518918602118098E-4"/>
  </r>
  <r>
    <x v="2"/>
    <x v="49"/>
    <x v="45"/>
    <s v="WRK0331"/>
    <n v="8.1931857678445896E-5"/>
    <n v="8.1931857678445896E-5"/>
  </r>
  <r>
    <x v="2"/>
    <x v="49"/>
    <x v="45"/>
    <s v="WRK0331 RKA0"/>
    <n v="0"/>
    <n v="0"/>
  </r>
  <r>
    <x v="2"/>
    <x v="49"/>
    <x v="45"/>
    <s v="WRK0331 TAA0"/>
    <n v="0"/>
    <n v="0"/>
  </r>
  <r>
    <x v="2"/>
    <x v="49"/>
    <x v="45"/>
    <s v="WTU0331"/>
    <n v="5.1550286139592002E-3"/>
    <n v="5.1550286139592002E-3"/>
  </r>
  <r>
    <x v="3"/>
    <x v="49"/>
    <x v="45"/>
    <s v="FHL0331"/>
    <n v="5.4125339427580797E-3"/>
    <n v="5.4294024848748779E-3"/>
  </r>
  <r>
    <x v="3"/>
    <x v="49"/>
    <x v="45"/>
    <s v="OWH0111"/>
    <n v="0"/>
    <n v="0"/>
  </r>
  <r>
    <x v="3"/>
    <x v="49"/>
    <x v="45"/>
    <s v="RDF0331"/>
    <n v="5.7780380004338701E-3"/>
    <n v="5.7960456616131945E-3"/>
  </r>
  <r>
    <x v="3"/>
    <x v="49"/>
    <x v="45"/>
    <s v="ROT0111"/>
    <n v="1.2209975482852999E-3"/>
    <n v="1.2248028728866016E-3"/>
  </r>
  <r>
    <x v="3"/>
    <x v="49"/>
    <x v="45"/>
    <s v="ROT0331"/>
    <n v="3.68962229905593E-5"/>
    <n v="3.7011212660471632E-5"/>
  </r>
  <r>
    <x v="3"/>
    <x v="49"/>
    <x v="45"/>
    <s v="ROT1101"/>
    <n v="7.8900833646734404E-9"/>
    <n v="7.9146733635445095E-9"/>
  </r>
  <r>
    <x v="3"/>
    <x v="49"/>
    <x v="45"/>
    <s v="ROT1101 WHE0"/>
    <n v="0"/>
    <n v="0"/>
  </r>
  <r>
    <x v="3"/>
    <x v="49"/>
    <x v="45"/>
    <s v="TRK0111"/>
    <n v="7.0678116218169599E-4"/>
    <n v="7.0898389530590553E-4"/>
  </r>
  <r>
    <x v="3"/>
    <x v="49"/>
    <x v="45"/>
    <s v="WRK0331"/>
    <n v="1.2903439181562699E-4"/>
    <n v="1.2943653655889825E-4"/>
  </r>
  <r>
    <x v="3"/>
    <x v="49"/>
    <x v="45"/>
    <s v="WRK0331 RKA0"/>
    <n v="0"/>
    <n v="0"/>
  </r>
  <r>
    <x v="3"/>
    <x v="49"/>
    <x v="45"/>
    <s v="WRK0331 TAA0"/>
    <n v="0"/>
    <n v="0"/>
  </r>
  <r>
    <x v="3"/>
    <x v="49"/>
    <x v="45"/>
    <s v="WTU0331"/>
    <n v="8.7227772527568997E-3"/>
    <n v="8.749962400604416E-3"/>
  </r>
  <r>
    <x v="4"/>
    <x v="49"/>
    <x v="45"/>
    <s v="FHL0331"/>
    <n v="4.1371124321778604E-3"/>
    <n v="4.1464703932675394E-3"/>
  </r>
  <r>
    <x v="4"/>
    <x v="49"/>
    <x v="45"/>
    <s v="OWH0111"/>
    <n v="0"/>
    <n v="0"/>
  </r>
  <r>
    <x v="4"/>
    <x v="49"/>
    <x v="45"/>
    <s v="RDF0331"/>
    <n v="4.2915241406147001E-3"/>
    <n v="4.3012313740007045E-3"/>
  </r>
  <r>
    <x v="4"/>
    <x v="49"/>
    <x v="45"/>
    <s v="ROT0111"/>
    <n v="2.4769944700113997E-4"/>
    <n v="2.482597319402059E-4"/>
  </r>
  <r>
    <x v="4"/>
    <x v="49"/>
    <x v="45"/>
    <s v="ROT0331"/>
    <n v="2.2871910426197098E-6"/>
    <n v="2.2923645652474793E-6"/>
  </r>
  <r>
    <x v="4"/>
    <x v="49"/>
    <x v="45"/>
    <s v="ROT1101"/>
    <n v="6.0879304183960797E-9"/>
    <n v="6.101701041483071E-9"/>
  </r>
  <r>
    <x v="4"/>
    <x v="49"/>
    <x v="45"/>
    <s v="ROT1101 WHE0"/>
    <n v="0"/>
    <n v="0"/>
  </r>
  <r>
    <x v="4"/>
    <x v="49"/>
    <x v="45"/>
    <s v="TRK0111"/>
    <n v="6.4807908704999197E-4"/>
    <n v="6.4954501261500156E-4"/>
  </r>
  <r>
    <x v="4"/>
    <x v="49"/>
    <x v="45"/>
    <s v="WRK0331"/>
    <n v="8.8487570584990804E-5"/>
    <n v="8.8687725465001806E-5"/>
  </r>
  <r>
    <x v="4"/>
    <x v="49"/>
    <x v="45"/>
    <s v="WRK0331 RKA0"/>
    <n v="0"/>
    <n v="0"/>
  </r>
  <r>
    <x v="4"/>
    <x v="49"/>
    <x v="45"/>
    <s v="WRK0331 TAA0"/>
    <n v="0"/>
    <n v="0"/>
  </r>
  <r>
    <x v="4"/>
    <x v="49"/>
    <x v="45"/>
    <s v="WTU0331"/>
    <n v="6.6018493290564704E-3"/>
    <n v="6.6167824134611194E-3"/>
  </r>
  <r>
    <x v="5"/>
    <x v="49"/>
    <x v="45"/>
    <s v="FHL0331"/>
    <n v="3.8417986648062001E-4"/>
    <n v="3.8507908896826584E-4"/>
  </r>
  <r>
    <x v="5"/>
    <x v="49"/>
    <x v="45"/>
    <s v="OWH0111"/>
    <n v="0"/>
    <n v="0"/>
  </r>
  <r>
    <x v="5"/>
    <x v="49"/>
    <x v="45"/>
    <s v="RDF0331"/>
    <n v="3.7939800354714698E-4"/>
    <n v="3.8028603346834726E-4"/>
  </r>
  <r>
    <x v="5"/>
    <x v="49"/>
    <x v="45"/>
    <s v="ROT0111"/>
    <n v="1.2480069343713001E-4"/>
    <n v="1.250928055434736E-4"/>
  </r>
  <r>
    <x v="5"/>
    <x v="49"/>
    <x v="45"/>
    <s v="ROT0331"/>
    <n v="5.0124593921740504E-7"/>
    <n v="5.024191699348669E-7"/>
  </r>
  <r>
    <x v="5"/>
    <x v="49"/>
    <x v="45"/>
    <s v="ROT1101"/>
    <n v="8.3734586786144105E-9"/>
    <n v="8.3930578377586936E-9"/>
  </r>
  <r>
    <x v="5"/>
    <x v="49"/>
    <x v="45"/>
    <s v="ROT1101 WHE0"/>
    <n v="0"/>
    <n v="0"/>
  </r>
  <r>
    <x v="5"/>
    <x v="49"/>
    <x v="45"/>
    <s v="TRK0111"/>
    <n v="4.8247772282333299E-5"/>
    <n v="4.8360702411162103E-5"/>
  </r>
  <r>
    <x v="5"/>
    <x v="49"/>
    <x v="45"/>
    <s v="WRK0331"/>
    <n v="0"/>
    <n v="0"/>
  </r>
  <r>
    <x v="5"/>
    <x v="49"/>
    <x v="45"/>
    <s v="WRK0331 RKA0"/>
    <n v="0"/>
    <n v="0"/>
  </r>
  <r>
    <x v="5"/>
    <x v="49"/>
    <x v="45"/>
    <s v="WRK0331 TAA0"/>
    <n v="0"/>
    <n v="0"/>
  </r>
  <r>
    <x v="5"/>
    <x v="49"/>
    <x v="45"/>
    <s v="WTU0331"/>
    <n v="6.4900609920776802E-4"/>
    <n v="6.5052518162188083E-4"/>
  </r>
  <r>
    <x v="6"/>
    <x v="49"/>
    <x v="45"/>
    <s v="FHL0331"/>
    <n v="0"/>
    <n v="0"/>
  </r>
  <r>
    <x v="6"/>
    <x v="49"/>
    <x v="45"/>
    <s v="OWH0111"/>
    <n v="0"/>
    <n v="0"/>
  </r>
  <r>
    <x v="6"/>
    <x v="49"/>
    <x v="45"/>
    <s v="RDF0331"/>
    <n v="0"/>
    <n v="0"/>
  </r>
  <r>
    <x v="6"/>
    <x v="49"/>
    <x v="45"/>
    <s v="ROT0111"/>
    <n v="0"/>
    <n v="0"/>
  </r>
  <r>
    <x v="6"/>
    <x v="49"/>
    <x v="45"/>
    <s v="ROT0331"/>
    <n v="0"/>
    <n v="0"/>
  </r>
  <r>
    <x v="6"/>
    <x v="49"/>
    <x v="45"/>
    <s v="ROT1101"/>
    <n v="3.0347367860472399E-9"/>
    <n v="3.0364127693185454E-9"/>
  </r>
  <r>
    <x v="6"/>
    <x v="49"/>
    <x v="45"/>
    <s v="ROT1101 WHE0"/>
    <n v="0"/>
    <n v="0"/>
  </r>
  <r>
    <x v="6"/>
    <x v="49"/>
    <x v="45"/>
    <s v="TRK0111"/>
    <n v="0"/>
    <n v="0"/>
  </r>
  <r>
    <x v="6"/>
    <x v="49"/>
    <x v="45"/>
    <s v="WRK0331"/>
    <n v="0"/>
    <n v="0"/>
  </r>
  <r>
    <x v="6"/>
    <x v="49"/>
    <x v="45"/>
    <s v="WRK0331 RKA0"/>
    <n v="0"/>
    <n v="0"/>
  </r>
  <r>
    <x v="6"/>
    <x v="49"/>
    <x v="45"/>
    <s v="WRK0331 TAA0"/>
    <n v="0"/>
    <n v="0"/>
  </r>
  <r>
    <x v="6"/>
    <x v="49"/>
    <x v="45"/>
    <s v="WTU0331"/>
    <n v="0"/>
    <n v="0"/>
  </r>
  <r>
    <x v="0"/>
    <x v="50"/>
    <x v="46"/>
    <s v="ALB0331"/>
    <n v="4.1648680437329803E-3"/>
    <n v="4.1703037688711172E-3"/>
  </r>
  <r>
    <x v="0"/>
    <x v="50"/>
    <x v="46"/>
    <s v="ALB1101"/>
    <n v="1.8227157755162399E-3"/>
    <n v="1.8250946700830344E-3"/>
  </r>
  <r>
    <x v="0"/>
    <x v="50"/>
    <x v="46"/>
    <s v="HEN0331"/>
    <n v="3.0643210097104699E-3"/>
    <n v="3.0683203697307393E-3"/>
  </r>
  <r>
    <x v="0"/>
    <x v="50"/>
    <x v="46"/>
    <s v="HEP0331"/>
    <n v="4.0136320779574101E-3"/>
    <n v="4.0188704193771857E-3"/>
  </r>
  <r>
    <x v="0"/>
    <x v="50"/>
    <x v="46"/>
    <s v="HOB1101"/>
    <n v="1.4789352374472099E-3"/>
    <n v="1.4808654511690984E-3"/>
  </r>
  <r>
    <x v="0"/>
    <x v="50"/>
    <x v="46"/>
    <s v="LFD1101"/>
    <n v="3.7437023278964803E-4"/>
    <n v="3.7485883738983623E-4"/>
  </r>
  <r>
    <x v="0"/>
    <x v="50"/>
    <x v="46"/>
    <s v="LFD1102"/>
    <n v="2.6134221227788398E-4"/>
    <n v="2.6168329977886083E-4"/>
  </r>
  <r>
    <x v="0"/>
    <x v="50"/>
    <x v="46"/>
    <s v="MNG0331"/>
    <n v="3.37943832674542E-3"/>
    <n v="3.3838489581682124E-3"/>
  </r>
  <r>
    <x v="0"/>
    <x v="50"/>
    <x v="46"/>
    <s v="MNG1101"/>
    <n v="6.5510614434749904E-4"/>
    <n v="6.5596114789132944E-4"/>
  </r>
  <r>
    <x v="0"/>
    <x v="50"/>
    <x v="46"/>
    <s v="OTA0221"/>
    <n v="1.8988922047872201E-3"/>
    <n v="1.9013705200624676E-3"/>
  </r>
  <r>
    <x v="0"/>
    <x v="50"/>
    <x v="46"/>
    <s v="PAK0331"/>
    <n v="3.9163826708567802E-3"/>
    <n v="3.9214940884361614E-3"/>
  </r>
  <r>
    <x v="0"/>
    <x v="50"/>
    <x v="46"/>
    <s v="PEN0221"/>
    <n v="1.48892862496034E-3"/>
    <n v="1.4908718814262362E-3"/>
  </r>
  <r>
    <x v="0"/>
    <x v="50"/>
    <x v="46"/>
    <s v="PEN0331"/>
    <n v="8.1372395560468398E-3"/>
    <n v="8.1478597718965123E-3"/>
  </r>
  <r>
    <x v="0"/>
    <x v="50"/>
    <x v="46"/>
    <s v="PEN1101"/>
    <n v="4.9760629343175E-3"/>
    <n v="4.9825573802632058E-3"/>
  </r>
  <r>
    <x v="0"/>
    <x v="50"/>
    <x v="46"/>
    <s v="ROS0221"/>
    <n v="2.9252033082299701E-3"/>
    <n v="2.9290211005320896E-3"/>
  </r>
  <r>
    <x v="0"/>
    <x v="50"/>
    <x v="46"/>
    <s v="ROS1101"/>
    <n v="1.6166410267242999E-3"/>
    <n v="1.6187509654248865E-3"/>
  </r>
  <r>
    <x v="0"/>
    <x v="50"/>
    <x v="46"/>
    <s v="SVL0331"/>
    <n v="2.0820295792136302E-3"/>
    <n v="2.0847469139294575E-3"/>
  </r>
  <r>
    <x v="0"/>
    <x v="50"/>
    <x v="46"/>
    <s v="TAK0331"/>
    <n v="2.9957220385075302E-3"/>
    <n v="2.9996318674434287E-3"/>
  </r>
  <r>
    <x v="0"/>
    <x v="50"/>
    <x v="46"/>
    <s v="WEL0331"/>
    <n v="1.073425782555E-3"/>
    <n v="1.0748267507126679E-3"/>
  </r>
  <r>
    <x v="0"/>
    <x v="50"/>
    <x v="46"/>
    <s v="WIR0331"/>
    <n v="3.0398769158808299E-3"/>
    <n v="3.0438443729995158E-3"/>
  </r>
  <r>
    <x v="0"/>
    <x v="50"/>
    <x v="46"/>
    <s v="WRD0331"/>
    <n v="1.7626433309104099E-3"/>
    <n v="1.7649438226817677E-3"/>
  </r>
  <r>
    <x v="1"/>
    <x v="50"/>
    <x v="46"/>
    <s v="ALB0331"/>
    <n v="7.7190972386552703E-3"/>
    <n v="7.7381360291669003E-3"/>
  </r>
  <r>
    <x v="1"/>
    <x v="50"/>
    <x v="46"/>
    <s v="ALB1101"/>
    <n v="3.4811639926728699E-3"/>
    <n v="3.4897501200325865E-3"/>
  </r>
  <r>
    <x v="1"/>
    <x v="50"/>
    <x v="46"/>
    <s v="HEN0331"/>
    <n v="5.8442294891611797E-3"/>
    <n v="5.8586440064947402E-3"/>
  </r>
  <r>
    <x v="1"/>
    <x v="50"/>
    <x v="46"/>
    <s v="HEP0331"/>
    <n v="7.4202293679328998E-3"/>
    <n v="7.4385310148893423E-3"/>
  </r>
  <r>
    <x v="1"/>
    <x v="50"/>
    <x v="46"/>
    <s v="HOB1101"/>
    <n v="2.38742721083286E-3"/>
    <n v="2.3933156878300395E-3"/>
  </r>
  <r>
    <x v="1"/>
    <x v="50"/>
    <x v="46"/>
    <s v="LFD1101"/>
    <n v="2.7780063985889599E-4"/>
    <n v="2.784858220794003E-4"/>
  </r>
  <r>
    <x v="1"/>
    <x v="50"/>
    <x v="46"/>
    <s v="LFD1102"/>
    <n v="2.69274042099677E-4"/>
    <n v="2.6993819386759136E-4"/>
  </r>
  <r>
    <x v="1"/>
    <x v="50"/>
    <x v="46"/>
    <s v="MNG0331"/>
    <n v="6.1477891061161097E-3"/>
    <n v="6.1629523389764096E-3"/>
  </r>
  <r>
    <x v="1"/>
    <x v="50"/>
    <x v="46"/>
    <s v="MNG1101"/>
    <n v="1.19522615816967E-3"/>
    <n v="1.1981741273085298E-3"/>
  </r>
  <r>
    <x v="1"/>
    <x v="50"/>
    <x v="46"/>
    <s v="OTA0221"/>
    <n v="3.4876856367729E-3"/>
    <n v="3.4962878494612464E-3"/>
  </r>
  <r>
    <x v="1"/>
    <x v="50"/>
    <x v="46"/>
    <s v="PAK0331"/>
    <n v="7.1832504358606102E-3"/>
    <n v="7.2009675854200258E-3"/>
  </r>
  <r>
    <x v="1"/>
    <x v="50"/>
    <x v="46"/>
    <s v="PEN0221"/>
    <n v="2.5648061441484898E-3"/>
    <n v="2.5711321179471944E-3"/>
  </r>
  <r>
    <x v="1"/>
    <x v="50"/>
    <x v="46"/>
    <s v="PEN0331"/>
    <n v="1.4920974968936801E-2"/>
    <n v="1.4957776852353982E-2"/>
  </r>
  <r>
    <x v="1"/>
    <x v="50"/>
    <x v="46"/>
    <s v="PEN1101"/>
    <n v="9.3952638277821198E-3"/>
    <n v="9.4184368043995007E-3"/>
  </r>
  <r>
    <x v="1"/>
    <x v="50"/>
    <x v="46"/>
    <s v="ROS0221"/>
    <n v="5.4853866174860502E-3"/>
    <n v="5.4989160657436306E-3"/>
  </r>
  <r>
    <x v="1"/>
    <x v="50"/>
    <x v="46"/>
    <s v="ROS1101"/>
    <n v="3.0380792205521498E-3"/>
    <n v="3.0455725001481337E-3"/>
  </r>
  <r>
    <x v="1"/>
    <x v="50"/>
    <x v="46"/>
    <s v="SVL0331"/>
    <n v="3.9697491891339896E-3"/>
    <n v="3.9795403889153775E-3"/>
  </r>
  <r>
    <x v="1"/>
    <x v="50"/>
    <x v="46"/>
    <s v="TAK0331"/>
    <n v="5.5882753864212103E-3"/>
    <n v="5.6020586049911978E-3"/>
  </r>
  <r>
    <x v="1"/>
    <x v="50"/>
    <x v="46"/>
    <s v="WEL0331"/>
    <n v="1.93864117303493E-3"/>
    <n v="1.9434227403645654E-3"/>
  </r>
  <r>
    <x v="1"/>
    <x v="50"/>
    <x v="46"/>
    <s v="WIR0331"/>
    <n v="1.22038710247734E-2"/>
    <n v="1.2233971299026727E-2"/>
  </r>
  <r>
    <x v="1"/>
    <x v="50"/>
    <x v="46"/>
    <s v="WRD0331"/>
    <n v="3.3085280619304502E-3"/>
    <n v="3.3166883908815488E-3"/>
  </r>
  <r>
    <x v="2"/>
    <x v="50"/>
    <x v="46"/>
    <s v="ALB0331"/>
    <n v="7.9833330651202898E-3"/>
    <n v="7.9833330651202898E-3"/>
  </r>
  <r>
    <x v="2"/>
    <x v="50"/>
    <x v="46"/>
    <s v="ALB1101"/>
    <n v="3.59676413447851E-3"/>
    <n v="3.59676413447851E-3"/>
  </r>
  <r>
    <x v="2"/>
    <x v="50"/>
    <x v="46"/>
    <s v="HEN0331"/>
    <n v="6.11083945944693E-3"/>
    <n v="6.11083945944693E-3"/>
  </r>
  <r>
    <x v="2"/>
    <x v="50"/>
    <x v="46"/>
    <s v="HEP0331"/>
    <n v="7.6444364748660303E-3"/>
    <n v="7.6444364748660303E-3"/>
  </r>
  <r>
    <x v="2"/>
    <x v="50"/>
    <x v="46"/>
    <s v="HOB1101"/>
    <n v="2.4638156236394802E-3"/>
    <n v="2.4638156236394802E-3"/>
  </r>
  <r>
    <x v="2"/>
    <x v="50"/>
    <x v="46"/>
    <s v="LFD1101"/>
    <n v="2.83918793233118E-4"/>
    <n v="2.83918793233118E-4"/>
  </r>
  <r>
    <x v="2"/>
    <x v="50"/>
    <x v="46"/>
    <s v="LFD1102"/>
    <n v="2.7556733128542601E-4"/>
    <n v="2.7556733128542601E-4"/>
  </r>
  <r>
    <x v="2"/>
    <x v="50"/>
    <x v="46"/>
    <s v="MNG0331"/>
    <n v="6.2890221910847496E-3"/>
    <n v="6.2890221910847496E-3"/>
  </r>
  <r>
    <x v="2"/>
    <x v="50"/>
    <x v="46"/>
    <s v="MNG1101"/>
    <n v="1.13681940474978E-3"/>
    <n v="1.13681940474978E-3"/>
  </r>
  <r>
    <x v="2"/>
    <x v="50"/>
    <x v="46"/>
    <s v="OTA0221"/>
    <n v="3.5538584078606298E-3"/>
    <n v="3.5538584078606298E-3"/>
  </r>
  <r>
    <x v="2"/>
    <x v="50"/>
    <x v="46"/>
    <s v="PAK0331"/>
    <n v="7.38723408962227E-3"/>
    <n v="7.38723408962227E-3"/>
  </r>
  <r>
    <x v="2"/>
    <x v="50"/>
    <x v="46"/>
    <s v="PEN0221"/>
    <n v="2.6231092257461E-3"/>
    <n v="2.6231092257461E-3"/>
  </r>
  <r>
    <x v="2"/>
    <x v="50"/>
    <x v="46"/>
    <s v="PEN0331"/>
    <n v="1.52734555699968E-2"/>
    <n v="1.52734555699968E-2"/>
  </r>
  <r>
    <x v="2"/>
    <x v="50"/>
    <x v="46"/>
    <s v="PEN1101"/>
    <n v="9.4413447205363103E-3"/>
    <n v="9.4413447205363103E-3"/>
  </r>
  <r>
    <x v="2"/>
    <x v="50"/>
    <x v="46"/>
    <s v="ROS0221"/>
    <n v="5.6710685868307702E-3"/>
    <n v="5.6710685868307702E-3"/>
  </r>
  <r>
    <x v="2"/>
    <x v="50"/>
    <x v="46"/>
    <s v="ROS1101"/>
    <n v="3.1248375441977299E-3"/>
    <n v="3.1248375441977299E-3"/>
  </r>
  <r>
    <x v="2"/>
    <x v="50"/>
    <x v="46"/>
    <s v="SVL0331"/>
    <n v="4.1644721682759303E-3"/>
    <n v="4.1644721682759303E-3"/>
  </r>
  <r>
    <x v="2"/>
    <x v="50"/>
    <x v="46"/>
    <s v="TAK0331"/>
    <n v="5.7793522499682004E-3"/>
    <n v="5.7793522499682004E-3"/>
  </r>
  <r>
    <x v="2"/>
    <x v="50"/>
    <x v="46"/>
    <s v="WEL0331"/>
    <n v="2.0195420891967399E-3"/>
    <n v="2.0195420891967399E-3"/>
  </r>
  <r>
    <x v="2"/>
    <x v="50"/>
    <x v="46"/>
    <s v="WIR0331"/>
    <n v="1.0916583003697E-2"/>
    <n v="1.0916583003697E-2"/>
  </r>
  <r>
    <x v="2"/>
    <x v="50"/>
    <x v="46"/>
    <s v="WRD0331"/>
    <n v="3.44533232348576E-3"/>
    <n v="3.44533232348576E-3"/>
  </r>
  <r>
    <x v="3"/>
    <x v="50"/>
    <x v="46"/>
    <s v="ALB0331"/>
    <n v="1.4213864085841001E-2"/>
    <n v="1.4258162591404234E-2"/>
  </r>
  <r>
    <x v="3"/>
    <x v="50"/>
    <x v="46"/>
    <s v="ALB1101"/>
    <n v="6.3022374878503699E-3"/>
    <n v="6.3218788535430708E-3"/>
  </r>
  <r>
    <x v="3"/>
    <x v="50"/>
    <x v="46"/>
    <s v="HEN0331"/>
    <n v="1.13013522376614E-2"/>
    <n v="1.1336573695524557E-2"/>
  </r>
  <r>
    <x v="3"/>
    <x v="50"/>
    <x v="46"/>
    <s v="HEP0331"/>
    <n v="1.38211003826763E-2"/>
    <n v="1.3864174812577587E-2"/>
  </r>
  <r>
    <x v="3"/>
    <x v="50"/>
    <x v="46"/>
    <s v="HOB1101"/>
    <n v="4.80952708643734E-3"/>
    <n v="4.8245163153414839E-3"/>
  </r>
  <r>
    <x v="3"/>
    <x v="50"/>
    <x v="46"/>
    <s v="LFD1101"/>
    <n v="4.41898838678144E-4"/>
    <n v="4.4327604744033203E-4"/>
  </r>
  <r>
    <x v="3"/>
    <x v="50"/>
    <x v="46"/>
    <s v="LFD1102"/>
    <n v="3.96190213558152E-4"/>
    <n v="3.9742496818035827E-4"/>
  </r>
  <r>
    <x v="3"/>
    <x v="50"/>
    <x v="46"/>
    <s v="MNG0331"/>
    <n v="1.1675542591027601E-2"/>
    <n v="1.171193023940378E-2"/>
  </r>
  <r>
    <x v="3"/>
    <x v="50"/>
    <x v="46"/>
    <s v="MNG1101"/>
    <n v="2.4683000300038198E-3"/>
    <n v="2.4759926603786786E-3"/>
  </r>
  <r>
    <x v="3"/>
    <x v="50"/>
    <x v="46"/>
    <s v="OTA0221"/>
    <n v="6.5960051698495201E-3"/>
    <n v="6.6165620831524097E-3"/>
  </r>
  <r>
    <x v="3"/>
    <x v="50"/>
    <x v="46"/>
    <s v="PAK0331"/>
    <n v="1.35762235994396E-2"/>
    <n v="1.3618534853649956E-2"/>
  </r>
  <r>
    <x v="3"/>
    <x v="50"/>
    <x v="46"/>
    <s v="PEN0221"/>
    <n v="5.0643060178549902E-3"/>
    <n v="5.0800892831902303E-3"/>
  </r>
  <r>
    <x v="3"/>
    <x v="50"/>
    <x v="46"/>
    <s v="PEN0331"/>
    <n v="2.82720323769949E-2"/>
    <n v="2.8360144151243803E-2"/>
  </r>
  <r>
    <x v="3"/>
    <x v="50"/>
    <x v="46"/>
    <s v="PEN1101"/>
    <n v="1.69485115935245E-2"/>
    <n v="1.7001332820080491E-2"/>
  </r>
  <r>
    <x v="3"/>
    <x v="50"/>
    <x v="46"/>
    <s v="ROS0221"/>
    <n v="1.02698542268149E-2"/>
    <n v="1.0301860948692404E-2"/>
  </r>
  <r>
    <x v="3"/>
    <x v="50"/>
    <x v="46"/>
    <s v="ROS1101"/>
    <n v="5.6991097853910299E-3"/>
    <n v="5.7168714612456E-3"/>
  </r>
  <r>
    <x v="3"/>
    <x v="50"/>
    <x v="46"/>
    <s v="SVL0331"/>
    <n v="7.3829084317637503E-3"/>
    <n v="7.4059177843410779E-3"/>
  </r>
  <r>
    <x v="3"/>
    <x v="50"/>
    <x v="46"/>
    <s v="TAK0331"/>
    <n v="1.0496149801355501E-2"/>
    <n v="1.0528861789282208E-2"/>
  </r>
  <r>
    <x v="3"/>
    <x v="50"/>
    <x v="46"/>
    <s v="WEL0331"/>
    <n v="3.5685753361905399E-3"/>
    <n v="3.5796970518217259E-3"/>
  </r>
  <r>
    <x v="3"/>
    <x v="50"/>
    <x v="46"/>
    <s v="WIR0331"/>
    <n v="1.0452128780864701E-2"/>
    <n v="1.0484703574189761E-2"/>
  </r>
  <r>
    <x v="3"/>
    <x v="50"/>
    <x v="46"/>
    <s v="WRD0331"/>
    <n v="6.4940382728287298E-3"/>
    <n v="6.5142773991366358E-3"/>
  </r>
  <r>
    <x v="4"/>
    <x v="50"/>
    <x v="46"/>
    <s v="ALB0331"/>
    <n v="1.06865837035878E-2"/>
    <n v="1.0710756272286188E-2"/>
  </r>
  <r>
    <x v="4"/>
    <x v="50"/>
    <x v="46"/>
    <s v="ALB1101"/>
    <n v="4.9598419788398898E-3"/>
    <n v="4.9710609169301241E-3"/>
  </r>
  <r>
    <x v="4"/>
    <x v="50"/>
    <x v="46"/>
    <s v="HEN0331"/>
    <n v="8.3221703792723898E-3"/>
    <n v="8.3409947520366352E-3"/>
  </r>
  <r>
    <x v="4"/>
    <x v="50"/>
    <x v="46"/>
    <s v="HEP0331"/>
    <n v="1.0874172653912301E-2"/>
    <n v="1.0898769540326673E-2"/>
  </r>
  <r>
    <x v="4"/>
    <x v="50"/>
    <x v="46"/>
    <s v="HOB1101"/>
    <n v="3.3317999124531802E-3"/>
    <n v="3.3393362930690001E-3"/>
  </r>
  <r>
    <x v="4"/>
    <x v="50"/>
    <x v="46"/>
    <s v="LFD1101"/>
    <n v="4.9316293748841297E-4"/>
    <n v="4.942784497341024E-4"/>
  </r>
  <r>
    <x v="4"/>
    <x v="50"/>
    <x v="46"/>
    <s v="LFD1102"/>
    <n v="4.3996962655106202E-4"/>
    <n v="4.4096481793476301E-4"/>
  </r>
  <r>
    <x v="4"/>
    <x v="50"/>
    <x v="46"/>
    <s v="MNG0331"/>
    <n v="9.2875579582743905E-3"/>
    <n v="9.3085659940521179E-3"/>
  </r>
  <r>
    <x v="4"/>
    <x v="50"/>
    <x v="46"/>
    <s v="MNG1101"/>
    <n v="9.45799505325606E-4"/>
    <n v="9.4793886100292212E-4"/>
  </r>
  <r>
    <x v="4"/>
    <x v="50"/>
    <x v="46"/>
    <s v="OTA0221"/>
    <n v="4.9153044351892203E-3"/>
    <n v="4.9264226313713369E-3"/>
  </r>
  <r>
    <x v="4"/>
    <x v="50"/>
    <x v="46"/>
    <s v="PAK0331"/>
    <n v="1.0524461322468001E-2"/>
    <n v="1.0548267177677415E-2"/>
  </r>
  <r>
    <x v="4"/>
    <x v="50"/>
    <x v="46"/>
    <s v="PEN0221"/>
    <n v="4.0252076118575501E-3"/>
    <n v="4.0343124493081037E-3"/>
  </r>
  <r>
    <x v="4"/>
    <x v="50"/>
    <x v="46"/>
    <s v="PEN0331"/>
    <n v="2.0988671758861599E-2"/>
    <n v="2.103614718450288E-2"/>
  </r>
  <r>
    <x v="4"/>
    <x v="50"/>
    <x v="46"/>
    <s v="PEN1101"/>
    <n v="1.2155965996964301E-2"/>
    <n v="1.2183462241910966E-2"/>
  </r>
  <r>
    <x v="4"/>
    <x v="50"/>
    <x v="46"/>
    <s v="ROS0221"/>
    <n v="7.9901720389355998E-3"/>
    <n v="8.0082454464791408E-3"/>
  </r>
  <r>
    <x v="4"/>
    <x v="50"/>
    <x v="46"/>
    <s v="ROS1101"/>
    <n v="4.3215054837253799E-3"/>
    <n v="4.3312805335526455E-3"/>
  </r>
  <r>
    <x v="4"/>
    <x v="50"/>
    <x v="46"/>
    <s v="SVL0331"/>
    <n v="5.82469515129909E-3"/>
    <n v="5.8378703481250576E-3"/>
  </r>
  <r>
    <x v="4"/>
    <x v="50"/>
    <x v="46"/>
    <s v="TAK0331"/>
    <n v="8.3269969610928092E-3"/>
    <n v="8.3458322513666975E-3"/>
  </r>
  <r>
    <x v="4"/>
    <x v="50"/>
    <x v="46"/>
    <s v="WEL0331"/>
    <n v="2.8370881449651399E-3"/>
    <n v="2.8435055099519063E-3"/>
  </r>
  <r>
    <x v="4"/>
    <x v="50"/>
    <x v="46"/>
    <s v="WIR0331"/>
    <n v="7.9948456914397392E-3"/>
    <n v="8.0129296705737305E-3"/>
  </r>
  <r>
    <x v="4"/>
    <x v="50"/>
    <x v="46"/>
    <s v="WRD0331"/>
    <n v="4.8523560380681402E-3"/>
    <n v="4.8633318478248037E-3"/>
  </r>
  <r>
    <x v="5"/>
    <x v="50"/>
    <x v="46"/>
    <s v="ALB0331"/>
    <n v="3.9493968648227698E-2"/>
    <n v="3.9586409371527957E-2"/>
  </r>
  <r>
    <x v="5"/>
    <x v="50"/>
    <x v="46"/>
    <s v="ALB1101"/>
    <n v="1.7554738497297901E-2"/>
    <n v="1.7595827625070577E-2"/>
  </r>
  <r>
    <x v="5"/>
    <x v="50"/>
    <x v="46"/>
    <s v="HEN0331"/>
    <n v="2.8604256724283499E-2"/>
    <n v="2.8671208673443405E-2"/>
  </r>
  <r>
    <x v="5"/>
    <x v="50"/>
    <x v="46"/>
    <s v="HEP0331"/>
    <n v="3.6033593481592699E-2"/>
    <n v="3.6117934750868899E-2"/>
  </r>
  <r>
    <x v="5"/>
    <x v="50"/>
    <x v="46"/>
    <s v="HOB1101"/>
    <n v="1.3597264863504301E-2"/>
    <n v="1.3629091014228304E-2"/>
  </r>
  <r>
    <x v="5"/>
    <x v="50"/>
    <x v="46"/>
    <s v="LFD1101"/>
    <n v="5.9705354637545701E-5"/>
    <n v="5.9845102714442014E-5"/>
  </r>
  <r>
    <x v="5"/>
    <x v="50"/>
    <x v="46"/>
    <s v="LFD1102"/>
    <n v="5.9612393385318797E-5"/>
    <n v="5.9751923874424145E-5"/>
  </r>
  <r>
    <x v="5"/>
    <x v="50"/>
    <x v="46"/>
    <s v="MNG0331"/>
    <n v="2.9672544896004099E-2"/>
    <n v="2.9741997311302684E-2"/>
  </r>
  <r>
    <x v="5"/>
    <x v="50"/>
    <x v="46"/>
    <s v="MNG1101"/>
    <n v="4.4243326356559901E-3"/>
    <n v="4.4346883563637224E-3"/>
  </r>
  <r>
    <x v="5"/>
    <x v="50"/>
    <x v="46"/>
    <s v="OTA0221"/>
    <n v="1.6446304481236702E-2"/>
    <n v="1.6484799176348333E-2"/>
  </r>
  <r>
    <x v="5"/>
    <x v="50"/>
    <x v="46"/>
    <s v="PAK0331"/>
    <n v="4.4767787919361701E-2"/>
    <n v="4.4872572696315338E-2"/>
  </r>
  <r>
    <x v="5"/>
    <x v="50"/>
    <x v="46"/>
    <s v="PEN0221"/>
    <n v="1.3619704174019901E-2"/>
    <n v="1.365158284684197E-2"/>
  </r>
  <r>
    <x v="5"/>
    <x v="50"/>
    <x v="46"/>
    <s v="PEN0331"/>
    <n v="7.3370935033665499E-2"/>
    <n v="7.3542669162593888E-2"/>
  </r>
  <r>
    <x v="5"/>
    <x v="50"/>
    <x v="46"/>
    <s v="PEN1101"/>
    <n v="5.2537501611661999E-2"/>
    <n v="5.2660472404813433E-2"/>
  </r>
  <r>
    <x v="5"/>
    <x v="50"/>
    <x v="46"/>
    <s v="ROS0221"/>
    <n v="2.5925131773561101E-2"/>
    <n v="2.5985812885508813E-2"/>
  </r>
  <r>
    <x v="5"/>
    <x v="50"/>
    <x v="46"/>
    <s v="ROS1101"/>
    <n v="1.4399275853297E-2"/>
    <n v="1.4432979214099624E-2"/>
  </r>
  <r>
    <x v="5"/>
    <x v="50"/>
    <x v="46"/>
    <s v="SVL0331"/>
    <n v="2.0331473513972902E-2"/>
    <n v="2.0379061947896369E-2"/>
  </r>
  <r>
    <x v="5"/>
    <x v="50"/>
    <x v="46"/>
    <s v="TAK0331"/>
    <n v="2.5979268989655999E-2"/>
    <n v="2.6040076816734769E-2"/>
  </r>
  <r>
    <x v="5"/>
    <x v="50"/>
    <x v="46"/>
    <s v="WEL0331"/>
    <n v="9.5790615821235801E-3"/>
    <n v="9.6014826102323609E-3"/>
  </r>
  <r>
    <x v="5"/>
    <x v="50"/>
    <x v="46"/>
    <s v="WIR0331"/>
    <n v="2.9260269145948901E-2"/>
    <n v="2.9328756576723552E-2"/>
  </r>
  <r>
    <x v="5"/>
    <x v="50"/>
    <x v="46"/>
    <s v="WRD0331"/>
    <n v="1.7548389842291699E-2"/>
    <n v="1.758946411021917E-2"/>
  </r>
  <r>
    <x v="6"/>
    <x v="50"/>
    <x v="46"/>
    <s v="ALB0331"/>
    <n v="1.86067642239384E-2"/>
    <n v="1.861704011531581E-2"/>
  </r>
  <r>
    <x v="6"/>
    <x v="50"/>
    <x v="46"/>
    <s v="ALB1101"/>
    <n v="8.3451315365306103E-3"/>
    <n v="8.3497402725885034E-3"/>
  </r>
  <r>
    <x v="6"/>
    <x v="50"/>
    <x v="46"/>
    <s v="HEN0331"/>
    <n v="1.42518234398757E-2"/>
    <n v="1.4259694243624036E-2"/>
  </r>
  <r>
    <x v="6"/>
    <x v="50"/>
    <x v="46"/>
    <s v="HEP0331"/>
    <n v="1.81856160164671E-2"/>
    <n v="1.8195659321824625E-2"/>
  </r>
  <r>
    <x v="6"/>
    <x v="50"/>
    <x v="46"/>
    <s v="HOB1101"/>
    <n v="6.0944099279712496E-3"/>
    <n v="6.097775666026266E-3"/>
  </r>
  <r>
    <x v="6"/>
    <x v="50"/>
    <x v="46"/>
    <s v="LFD1101"/>
    <n v="0"/>
    <n v="0"/>
  </r>
  <r>
    <x v="6"/>
    <x v="50"/>
    <x v="46"/>
    <s v="LFD1102"/>
    <n v="0"/>
    <n v="0"/>
  </r>
  <r>
    <x v="6"/>
    <x v="50"/>
    <x v="46"/>
    <s v="MNG0331"/>
    <n v="1.5511611272786699E-2"/>
    <n v="1.5520177815072578E-2"/>
  </r>
  <r>
    <x v="6"/>
    <x v="50"/>
    <x v="46"/>
    <s v="MNG1101"/>
    <n v="1.95125837845874E-3"/>
    <n v="1.9523359929705907E-3"/>
  </r>
  <r>
    <x v="6"/>
    <x v="50"/>
    <x v="46"/>
    <s v="OTA0221"/>
    <n v="8.5025732041328402E-3"/>
    <n v="8.5072688899394955E-3"/>
  </r>
  <r>
    <x v="6"/>
    <x v="50"/>
    <x v="46"/>
    <s v="PAK0331"/>
    <n v="1.7901166842003002E-2"/>
    <n v="1.7911053055628508E-2"/>
  </r>
  <r>
    <x v="6"/>
    <x v="50"/>
    <x v="46"/>
    <s v="PEN0221"/>
    <n v="6.8756057791873604E-3"/>
    <n v="6.879402945491532E-3"/>
  </r>
  <r>
    <x v="6"/>
    <x v="50"/>
    <x v="46"/>
    <s v="PEN0331"/>
    <n v="3.6520663967442198E-2"/>
    <n v="3.6540833104399255E-2"/>
  </r>
  <r>
    <x v="6"/>
    <x v="50"/>
    <x v="46"/>
    <s v="PEN1101"/>
    <n v="2.1998674166989699E-2"/>
    <n v="2.2010823296385134E-2"/>
  </r>
  <r>
    <x v="6"/>
    <x v="50"/>
    <x v="46"/>
    <s v="ROS0221"/>
    <n v="1.3305593074800001E-2"/>
    <n v="1.331294130727627E-2"/>
  </r>
  <r>
    <x v="6"/>
    <x v="50"/>
    <x v="46"/>
    <s v="ROS1101"/>
    <n v="7.3100059386074197E-3"/>
    <n v="7.314043009539758E-3"/>
  </r>
  <r>
    <x v="6"/>
    <x v="50"/>
    <x v="46"/>
    <s v="SVL0331"/>
    <n v="9.7606956722925704E-3"/>
    <n v="9.7660861769117112E-3"/>
  </r>
  <r>
    <x v="6"/>
    <x v="50"/>
    <x v="46"/>
    <s v="TAK0331"/>
    <n v="1.37735218739507E-2"/>
    <n v="1.378112852779753E-2"/>
  </r>
  <r>
    <x v="6"/>
    <x v="50"/>
    <x v="46"/>
    <s v="WEL0331"/>
    <n v="4.7330069058856301E-3"/>
    <n v="4.7356207867446584E-3"/>
  </r>
  <r>
    <x v="6"/>
    <x v="50"/>
    <x v="46"/>
    <s v="WIR0331"/>
    <n v="1.3683296584863501E-2"/>
    <n v="1.3690853410311421E-2"/>
  </r>
  <r>
    <x v="6"/>
    <x v="50"/>
    <x v="46"/>
    <s v="WRD0331"/>
    <n v="8.3866104601258203E-3"/>
    <n v="8.391242103601048E-3"/>
  </r>
  <r>
    <x v="0"/>
    <x v="51"/>
    <x v="47"/>
    <s v="CBG0111"/>
    <n v="1.3838480158954E-3"/>
    <n v="1.3856541277261656E-3"/>
  </r>
  <r>
    <x v="0"/>
    <x v="51"/>
    <x v="47"/>
    <s v="TMU0111"/>
    <n v="1.13008196304418E-3"/>
    <n v="1.1315568753031452E-3"/>
  </r>
  <r>
    <x v="1"/>
    <x v="51"/>
    <x v="47"/>
    <s v="CBG0111"/>
    <n v="3.1099101032167199E-3"/>
    <n v="3.1175805503084655E-3"/>
  </r>
  <r>
    <x v="1"/>
    <x v="51"/>
    <x v="47"/>
    <s v="TMU0111"/>
    <n v="2.8236117581947199E-3"/>
    <n v="2.8305760638756014E-3"/>
  </r>
  <r>
    <x v="2"/>
    <x v="51"/>
    <x v="47"/>
    <s v="CBG0111"/>
    <n v="3.02076081119209E-3"/>
    <n v="3.02076081119209E-3"/>
  </r>
  <r>
    <x v="2"/>
    <x v="51"/>
    <x v="47"/>
    <s v="TMU0111"/>
    <n v="2.7252133001557299E-3"/>
    <n v="2.7252133001557299E-3"/>
  </r>
  <r>
    <x v="3"/>
    <x v="51"/>
    <x v="47"/>
    <s v="CBG0111"/>
    <n v="4.2856261435586102E-3"/>
    <n v="4.2989825983843939E-3"/>
  </r>
  <r>
    <x v="3"/>
    <x v="51"/>
    <x v="47"/>
    <s v="TMU0111"/>
    <n v="3.8572999011310099E-3"/>
    <n v="3.8693214471439284E-3"/>
  </r>
  <r>
    <x v="4"/>
    <x v="51"/>
    <x v="47"/>
    <s v="CBG0111"/>
    <n v="3.4415286946878798E-3"/>
    <n v="3.4493132768431563E-3"/>
  </r>
  <r>
    <x v="4"/>
    <x v="51"/>
    <x v="47"/>
    <s v="TMU0111"/>
    <n v="2.96481563509142E-3"/>
    <n v="2.9715219138803321E-3"/>
  </r>
  <r>
    <x v="5"/>
    <x v="51"/>
    <x v="47"/>
    <s v="CBG0111"/>
    <n v="1.7852508660219299E-3"/>
    <n v="1.7894294757432622E-3"/>
  </r>
  <r>
    <x v="5"/>
    <x v="51"/>
    <x v="47"/>
    <s v="TMU0111"/>
    <n v="1.5263671509433601E-3"/>
    <n v="1.529939809966608E-3"/>
  </r>
  <r>
    <x v="6"/>
    <x v="51"/>
    <x v="47"/>
    <s v="CBG0111"/>
    <n v="5.59417428095245E-3"/>
    <n v="5.5972637556491525E-3"/>
  </r>
  <r>
    <x v="6"/>
    <x v="51"/>
    <x v="47"/>
    <s v="TMU0111"/>
    <n v="4.6047416113796499E-3"/>
    <n v="4.6072846556215229E-3"/>
  </r>
  <r>
    <x v="0"/>
    <x v="52"/>
    <x v="48"/>
    <s v="HAM0111"/>
    <n v="6.5763843612708399E-4"/>
    <n v="6.5849674465967719E-4"/>
  </r>
  <r>
    <x v="0"/>
    <x v="52"/>
    <x v="48"/>
    <s v="HAM0331"/>
    <n v="3.6935383639724799E-3"/>
    <n v="3.6983589391078502E-3"/>
  </r>
  <r>
    <x v="0"/>
    <x v="52"/>
    <x v="48"/>
    <s v="HLY0331"/>
    <n v="7.6366724915245799E-4"/>
    <n v="7.646639398566535E-4"/>
  </r>
  <r>
    <x v="0"/>
    <x v="52"/>
    <x v="48"/>
    <s v="MER0331"/>
    <n v="5.8918948348211899E-6"/>
    <n v="5.8995845672517499E-6"/>
  </r>
  <r>
    <x v="0"/>
    <x v="52"/>
    <x v="48"/>
    <s v="TWH0331"/>
    <n v="6.0344177817234201E-5"/>
    <n v="6.0422935261853584E-5"/>
  </r>
  <r>
    <x v="0"/>
    <x v="52"/>
    <x v="48"/>
    <s v="TWH0331 TRC1"/>
    <n v="0"/>
    <n v="0"/>
  </r>
  <r>
    <x v="0"/>
    <x v="52"/>
    <x v="48"/>
    <s v="TWH0331 TUK0"/>
    <n v="0"/>
    <n v="0"/>
  </r>
  <r>
    <x v="1"/>
    <x v="52"/>
    <x v="48"/>
    <s v="HAM0111"/>
    <n v="1.73958161717713E-3"/>
    <n v="1.7438722134688134E-3"/>
  </r>
  <r>
    <x v="1"/>
    <x v="52"/>
    <x v="48"/>
    <s v="HAM0331"/>
    <n v="7.9775478693572491E-3"/>
    <n v="7.9972241162013236E-3"/>
  </r>
  <r>
    <x v="1"/>
    <x v="52"/>
    <x v="48"/>
    <s v="HLY0331"/>
    <n v="1.5104009855535401E-3"/>
    <n v="1.5141263185897028E-3"/>
  </r>
  <r>
    <x v="1"/>
    <x v="52"/>
    <x v="48"/>
    <s v="MER0331"/>
    <n v="6.2713845312875199E-6"/>
    <n v="6.2868526064545409E-6"/>
  </r>
  <r>
    <x v="1"/>
    <x v="52"/>
    <x v="48"/>
    <s v="TWH0331"/>
    <n v="5.1278151797994103E-5"/>
    <n v="5.1404626949131809E-5"/>
  </r>
  <r>
    <x v="1"/>
    <x v="52"/>
    <x v="48"/>
    <s v="TWH0331 TRC1"/>
    <n v="0"/>
    <n v="0"/>
  </r>
  <r>
    <x v="1"/>
    <x v="52"/>
    <x v="48"/>
    <s v="TWH0331 TUK0"/>
    <n v="0"/>
    <n v="0"/>
  </r>
  <r>
    <x v="2"/>
    <x v="52"/>
    <x v="48"/>
    <s v="HAM0111"/>
    <n v="1.6589407256628701E-3"/>
    <n v="1.6589407256628701E-3"/>
  </r>
  <r>
    <x v="2"/>
    <x v="52"/>
    <x v="48"/>
    <s v="HAM0331"/>
    <n v="8.0041193593359105E-3"/>
    <n v="8.0041193593359105E-3"/>
  </r>
  <r>
    <x v="2"/>
    <x v="52"/>
    <x v="48"/>
    <s v="HLY0331"/>
    <n v="1.51207765067188E-3"/>
    <n v="1.51207765067188E-3"/>
  </r>
  <r>
    <x v="2"/>
    <x v="52"/>
    <x v="48"/>
    <s v="MER0331"/>
    <n v="5.8488700262649802E-6"/>
    <n v="5.8488700262649802E-6"/>
  </r>
  <r>
    <x v="2"/>
    <x v="52"/>
    <x v="48"/>
    <s v="TWH0331"/>
    <n v="4.9605834175986299E-5"/>
    <n v="4.9605834175986299E-5"/>
  </r>
  <r>
    <x v="2"/>
    <x v="52"/>
    <x v="48"/>
    <s v="TWH0331 TRC1"/>
    <n v="0"/>
    <n v="0"/>
  </r>
  <r>
    <x v="2"/>
    <x v="52"/>
    <x v="48"/>
    <s v="TWH0331 TUK0"/>
    <n v="0"/>
    <n v="0"/>
  </r>
  <r>
    <x v="3"/>
    <x v="52"/>
    <x v="48"/>
    <s v="HAM0111"/>
    <n v="2.4393889767554502E-3"/>
    <n v="2.4469915038026402E-3"/>
  </r>
  <r>
    <x v="3"/>
    <x v="52"/>
    <x v="48"/>
    <s v="HAM0331"/>
    <n v="1.3010550029154201E-2"/>
    <n v="1.3051098321959486E-2"/>
  </r>
  <r>
    <x v="3"/>
    <x v="52"/>
    <x v="48"/>
    <s v="HLY0331"/>
    <n v="2.5805674960361498E-3"/>
    <n v="2.5886100158526528E-3"/>
  </r>
  <r>
    <x v="3"/>
    <x v="52"/>
    <x v="48"/>
    <s v="MER0331"/>
    <n v="3.3562481095120501E-6"/>
    <n v="3.3667080924310449E-6"/>
  </r>
  <r>
    <x v="3"/>
    <x v="52"/>
    <x v="48"/>
    <s v="TWH0331"/>
    <n v="1.4874030661935999E-4"/>
    <n v="1.4920386622992488E-4"/>
  </r>
  <r>
    <x v="3"/>
    <x v="52"/>
    <x v="48"/>
    <s v="TWH0331 TRC1"/>
    <n v="0"/>
    <n v="0"/>
  </r>
  <r>
    <x v="3"/>
    <x v="52"/>
    <x v="48"/>
    <s v="TWH0331 TUK0"/>
    <n v="0"/>
    <n v="0"/>
  </r>
  <r>
    <x v="4"/>
    <x v="52"/>
    <x v="48"/>
    <s v="HAM0111"/>
    <n v="1.82566222381926E-3"/>
    <n v="1.8297917891461574E-3"/>
  </r>
  <r>
    <x v="4"/>
    <x v="52"/>
    <x v="48"/>
    <s v="HAM0331"/>
    <n v="1.00791828693391E-2"/>
    <n v="1.0101981524839352E-2"/>
  </r>
  <r>
    <x v="4"/>
    <x v="52"/>
    <x v="48"/>
    <s v="HLY0331"/>
    <n v="1.9876629477920001E-3"/>
    <n v="1.9921589514249115E-3"/>
  </r>
  <r>
    <x v="4"/>
    <x v="52"/>
    <x v="48"/>
    <s v="MER0331"/>
    <n v="1.7656006566208799E-6"/>
    <n v="1.7695943654009608E-6"/>
  </r>
  <r>
    <x v="4"/>
    <x v="52"/>
    <x v="48"/>
    <s v="TWH0331"/>
    <n v="1.98348921643995E-4"/>
    <n v="1.9879757792814324E-4"/>
  </r>
  <r>
    <x v="4"/>
    <x v="52"/>
    <x v="48"/>
    <s v="TWH0331 TRC1"/>
    <n v="0"/>
    <n v="0"/>
  </r>
  <r>
    <x v="4"/>
    <x v="52"/>
    <x v="48"/>
    <s v="TWH0331 TUK0"/>
    <n v="0"/>
    <n v="0"/>
  </r>
  <r>
    <x v="5"/>
    <x v="52"/>
    <x v="48"/>
    <s v="HAM0111"/>
    <n v="9.1720684030522802E-4"/>
    <n v="9.1935368111752927E-4"/>
  </r>
  <r>
    <x v="5"/>
    <x v="52"/>
    <x v="48"/>
    <s v="HAM0331"/>
    <n v="4.6659069604651398E-3"/>
    <n v="4.6768281170123296E-3"/>
  </r>
  <r>
    <x v="5"/>
    <x v="52"/>
    <x v="48"/>
    <s v="HLY0331"/>
    <n v="5.73531881643088E-3"/>
    <n v="5.7487430692445369E-3"/>
  </r>
  <r>
    <x v="5"/>
    <x v="52"/>
    <x v="48"/>
    <s v="MER0331"/>
    <n v="1.4043147056982E-5"/>
    <n v="1.4076016852441706E-5"/>
  </r>
  <r>
    <x v="5"/>
    <x v="52"/>
    <x v="48"/>
    <s v="TWH0331"/>
    <n v="0"/>
    <n v="0"/>
  </r>
  <r>
    <x v="5"/>
    <x v="52"/>
    <x v="48"/>
    <s v="TWH0331 TRC1"/>
    <n v="0"/>
    <n v="0"/>
  </r>
  <r>
    <x v="5"/>
    <x v="52"/>
    <x v="48"/>
    <s v="TWH0331 TUK0"/>
    <n v="0"/>
    <n v="0"/>
  </r>
  <r>
    <x v="6"/>
    <x v="52"/>
    <x v="48"/>
    <s v="HAM0111"/>
    <n v="3.0134134104552899E-3"/>
    <n v="3.0150776175419378E-3"/>
  </r>
  <r>
    <x v="6"/>
    <x v="52"/>
    <x v="48"/>
    <s v="HAM0331"/>
    <n v="1.7263224571288399E-2"/>
    <n v="1.7272758470809207E-2"/>
  </r>
  <r>
    <x v="6"/>
    <x v="52"/>
    <x v="48"/>
    <s v="HLY0331"/>
    <n v="3.2795232466021301E-3"/>
    <n v="3.2813344172197712E-3"/>
  </r>
  <r>
    <x v="6"/>
    <x v="52"/>
    <x v="48"/>
    <s v="MER0331"/>
    <n v="5.53825115354862E-6"/>
    <n v="5.5413097437790188E-6"/>
  </r>
  <r>
    <x v="6"/>
    <x v="52"/>
    <x v="48"/>
    <s v="TWH0331"/>
    <n v="2.1532977081562701E-4"/>
    <n v="2.1544869022088162E-4"/>
  </r>
  <r>
    <x v="6"/>
    <x v="52"/>
    <x v="48"/>
    <s v="TWH0331 TRC1"/>
    <n v="0"/>
    <n v="0"/>
  </r>
  <r>
    <x v="6"/>
    <x v="52"/>
    <x v="48"/>
    <s v="TWH0331 TUK0"/>
    <n v="0"/>
    <n v="0"/>
  </r>
  <r>
    <x v="0"/>
    <x v="53"/>
    <x v="49"/>
    <s v="CPK0111"/>
    <n v="5.37581997956853E-3"/>
    <n v="5.382836163393372E-3"/>
  </r>
  <r>
    <x v="0"/>
    <x v="53"/>
    <x v="49"/>
    <s v="CPK0331"/>
    <n v="3.7126921809237698E-2"/>
    <n v="3.7175377544224016E-2"/>
  </r>
  <r>
    <x v="0"/>
    <x v="53"/>
    <x v="49"/>
    <s v="GFD0331"/>
    <n v="1.52033989673024E-2"/>
    <n v="1.5223241492223698E-2"/>
  </r>
  <r>
    <x v="0"/>
    <x v="53"/>
    <x v="49"/>
    <s v="HAY0111"/>
    <n v="3.8002624024833999E-3"/>
    <n v="3.80522226715517E-3"/>
  </r>
  <r>
    <x v="0"/>
    <x v="53"/>
    <x v="49"/>
    <s v="HAY0331"/>
    <n v="3.4519220551915901E-3"/>
    <n v="3.4564272878408039E-3"/>
  </r>
  <r>
    <x v="0"/>
    <x v="53"/>
    <x v="49"/>
    <s v="KWA0111"/>
    <n v="7.7833199378780802E-3"/>
    <n v="7.7934782399899918E-3"/>
  </r>
  <r>
    <x v="0"/>
    <x v="53"/>
    <x v="49"/>
    <s v="MLG0111"/>
    <n v="6.1409906416011696E-3"/>
    <n v="6.1490054782906162E-3"/>
  </r>
  <r>
    <x v="0"/>
    <x v="53"/>
    <x v="49"/>
    <s v="MLG0331"/>
    <n v="7.2981375145610402E-3"/>
    <n v="7.307662586936184E-3"/>
  </r>
  <r>
    <x v="0"/>
    <x v="53"/>
    <x v="49"/>
    <s v="PNI0331"/>
    <n v="4.3644107633026797E-3"/>
    <n v="4.3701069191112501E-3"/>
  </r>
  <r>
    <x v="0"/>
    <x v="53"/>
    <x v="49"/>
    <s v="TKR0331"/>
    <n v="2.1043258536631099E-2"/>
    <n v="2.1070722880810744E-2"/>
  </r>
  <r>
    <x v="0"/>
    <x v="53"/>
    <x v="49"/>
    <s v="UHT0331"/>
    <n v="6.8221213496737496E-3"/>
    <n v="6.8310251555390141E-3"/>
  </r>
  <r>
    <x v="0"/>
    <x v="53"/>
    <x v="49"/>
    <s v="WIL0331"/>
    <n v="6.5374883033760904E-6"/>
    <n v="6.5460206240013281E-6"/>
  </r>
  <r>
    <x v="0"/>
    <x v="53"/>
    <x v="49"/>
    <s v="WIL0331 MCK0"/>
    <n v="0"/>
    <n v="0"/>
  </r>
  <r>
    <x v="1"/>
    <x v="53"/>
    <x v="49"/>
    <s v="CPK0111"/>
    <n v="1.9868601889770198E-3"/>
    <n v="1.9917606862429956E-3"/>
  </r>
  <r>
    <x v="1"/>
    <x v="53"/>
    <x v="49"/>
    <s v="CPK0331"/>
    <n v="1.3474937649513401E-2"/>
    <n v="1.3508172949851587E-2"/>
  </r>
  <r>
    <x v="1"/>
    <x v="53"/>
    <x v="49"/>
    <s v="GFD0331"/>
    <n v="5.2903576336928498E-3"/>
    <n v="5.3034060521290225E-3"/>
  </r>
  <r>
    <x v="1"/>
    <x v="53"/>
    <x v="49"/>
    <s v="HAY0111"/>
    <n v="1.29798762809496E-3"/>
    <n v="1.3011890535692028E-3"/>
  </r>
  <r>
    <x v="1"/>
    <x v="53"/>
    <x v="49"/>
    <s v="HAY0331"/>
    <n v="1.18986341358578E-3"/>
    <n v="1.1927981557671933E-3"/>
  </r>
  <r>
    <x v="1"/>
    <x v="53"/>
    <x v="49"/>
    <s v="KWA0111"/>
    <n v="2.9927683374024899E-3"/>
    <n v="3.000149859834972E-3"/>
  </r>
  <r>
    <x v="1"/>
    <x v="53"/>
    <x v="49"/>
    <s v="MLG0111"/>
    <n v="2.2268782473547602E-3"/>
    <n v="2.2323707378799451E-3"/>
  </r>
  <r>
    <x v="1"/>
    <x v="53"/>
    <x v="49"/>
    <s v="MLG0331"/>
    <n v="2.74792973517086E-3"/>
    <n v="2.7547073746993023E-3"/>
  </r>
  <r>
    <x v="1"/>
    <x v="53"/>
    <x v="49"/>
    <s v="PNI0331"/>
    <n v="1.32797247610399E-3"/>
    <n v="1.3312478577964428E-3"/>
  </r>
  <r>
    <x v="1"/>
    <x v="53"/>
    <x v="49"/>
    <s v="TKR0331"/>
    <n v="7.30270979286255E-3"/>
    <n v="7.3207215833109582E-3"/>
  </r>
  <r>
    <x v="1"/>
    <x v="53"/>
    <x v="49"/>
    <s v="UHT0331"/>
    <n v="2.4273716929087701E-3"/>
    <n v="2.4333586910934442E-3"/>
  </r>
  <r>
    <x v="1"/>
    <x v="53"/>
    <x v="49"/>
    <s v="WIL0331"/>
    <n v="2.2331861586832801E-4"/>
    <n v="2.2386942073752603E-4"/>
  </r>
  <r>
    <x v="1"/>
    <x v="53"/>
    <x v="49"/>
    <s v="WIL0331 MCK0"/>
    <n v="0"/>
    <n v="0"/>
  </r>
  <r>
    <x v="2"/>
    <x v="53"/>
    <x v="49"/>
    <s v="CPK0111"/>
    <n v="2.0443003589091201E-3"/>
    <n v="2.0443003589091201E-3"/>
  </r>
  <r>
    <x v="2"/>
    <x v="53"/>
    <x v="49"/>
    <s v="CPK0331"/>
    <n v="1.3908493081458299E-2"/>
    <n v="1.3908493081458299E-2"/>
  </r>
  <r>
    <x v="2"/>
    <x v="53"/>
    <x v="49"/>
    <s v="GFD0331"/>
    <n v="5.46543841270685E-3"/>
    <n v="5.46543841270685E-3"/>
  </r>
  <r>
    <x v="2"/>
    <x v="53"/>
    <x v="49"/>
    <s v="HAY0111"/>
    <n v="1.35135588175106E-3"/>
    <n v="1.35135588175106E-3"/>
  </r>
  <r>
    <x v="2"/>
    <x v="53"/>
    <x v="49"/>
    <s v="HAY0331"/>
    <n v="1.2370956315234001E-3"/>
    <n v="1.2370956315234001E-3"/>
  </r>
  <r>
    <x v="2"/>
    <x v="53"/>
    <x v="49"/>
    <s v="KWA0111"/>
    <n v="3.0614631130372002E-3"/>
    <n v="3.0614631130372002E-3"/>
  </r>
  <r>
    <x v="2"/>
    <x v="53"/>
    <x v="49"/>
    <s v="MLG0111"/>
    <n v="2.2989186145199601E-3"/>
    <n v="2.2989186145199601E-3"/>
  </r>
  <r>
    <x v="2"/>
    <x v="53"/>
    <x v="49"/>
    <s v="MLG0331"/>
    <n v="2.8426918784243702E-3"/>
    <n v="2.8426918784243702E-3"/>
  </r>
  <r>
    <x v="2"/>
    <x v="53"/>
    <x v="49"/>
    <s v="PNI0331"/>
    <n v="1.3854267961199299E-3"/>
    <n v="1.3854267961199299E-3"/>
  </r>
  <r>
    <x v="2"/>
    <x v="53"/>
    <x v="49"/>
    <s v="TKR0331"/>
    <n v="7.5751195580502596E-3"/>
    <n v="7.5751195580502596E-3"/>
  </r>
  <r>
    <x v="2"/>
    <x v="53"/>
    <x v="49"/>
    <s v="UHT0331"/>
    <n v="2.5207867925845901E-3"/>
    <n v="2.5207867925845901E-3"/>
  </r>
  <r>
    <x v="2"/>
    <x v="53"/>
    <x v="49"/>
    <s v="WIL0331"/>
    <n v="2.0695298845534499E-4"/>
    <n v="2.0695298845534499E-4"/>
  </r>
  <r>
    <x v="2"/>
    <x v="53"/>
    <x v="49"/>
    <s v="WIL0331 MCK0"/>
    <n v="0"/>
    <n v="0"/>
  </r>
  <r>
    <x v="3"/>
    <x v="53"/>
    <x v="49"/>
    <s v="CPK0111"/>
    <n v="2.2458726545945299E-3"/>
    <n v="2.2528720744344152E-3"/>
  </r>
  <r>
    <x v="3"/>
    <x v="53"/>
    <x v="49"/>
    <s v="CPK0331"/>
    <n v="1.5559628576715201E-2"/>
    <n v="1.5608121251817819E-2"/>
  </r>
  <r>
    <x v="3"/>
    <x v="53"/>
    <x v="49"/>
    <s v="GFD0331"/>
    <n v="6.1621392029028504E-3"/>
    <n v="6.1813439424523954E-3"/>
  </r>
  <r>
    <x v="3"/>
    <x v="53"/>
    <x v="49"/>
    <s v="HAY0111"/>
    <n v="1.55935079397749E-3"/>
    <n v="1.5642106202291603E-3"/>
  </r>
  <r>
    <x v="3"/>
    <x v="53"/>
    <x v="49"/>
    <s v="HAY0331"/>
    <n v="1.4039620264468099E-3"/>
    <n v="1.4083375726926105E-3"/>
  </r>
  <r>
    <x v="3"/>
    <x v="53"/>
    <x v="49"/>
    <s v="KWA0111"/>
    <n v="3.4022279601465901E-3"/>
    <n v="3.4128312424989288E-3"/>
  </r>
  <r>
    <x v="3"/>
    <x v="53"/>
    <x v="49"/>
    <s v="MLG0111"/>
    <n v="2.5928896544108598E-3"/>
    <n v="2.6009705770992362E-3"/>
  </r>
  <r>
    <x v="3"/>
    <x v="53"/>
    <x v="49"/>
    <s v="MLG0331"/>
    <n v="3.1502902695788302E-3"/>
    <n v="3.1601083704267023E-3"/>
  </r>
  <r>
    <x v="3"/>
    <x v="53"/>
    <x v="49"/>
    <s v="PNI0331"/>
    <n v="1.5687829052553901E-3"/>
    <n v="1.5736721273442089E-3"/>
  </r>
  <r>
    <x v="3"/>
    <x v="53"/>
    <x v="49"/>
    <s v="TKR0331"/>
    <n v="8.4522382812040504E-3"/>
    <n v="8.4785802753486739E-3"/>
  </r>
  <r>
    <x v="3"/>
    <x v="53"/>
    <x v="49"/>
    <s v="UHT0331"/>
    <n v="2.84540157464259E-3"/>
    <n v="2.8542694684625049E-3"/>
  </r>
  <r>
    <x v="3"/>
    <x v="53"/>
    <x v="49"/>
    <s v="WIL0331"/>
    <n v="2.2254180115262101E-4"/>
    <n v="2.2323536830345871E-4"/>
  </r>
  <r>
    <x v="3"/>
    <x v="53"/>
    <x v="49"/>
    <s v="WIL0331 MCK0"/>
    <n v="0"/>
    <n v="0"/>
  </r>
  <r>
    <x v="4"/>
    <x v="53"/>
    <x v="49"/>
    <s v="CPK0111"/>
    <n v="1.4801862271194401E-3"/>
    <n v="1.4835343413768937E-3"/>
  </r>
  <r>
    <x v="4"/>
    <x v="53"/>
    <x v="49"/>
    <s v="CPK0331"/>
    <n v="1.01598651650081E-2"/>
    <n v="1.0182846320209745E-2"/>
  </r>
  <r>
    <x v="4"/>
    <x v="53"/>
    <x v="49"/>
    <s v="GFD0331"/>
    <n v="4.0901091599908302E-3"/>
    <n v="4.0993608018060337E-3"/>
  </r>
  <r>
    <x v="4"/>
    <x v="53"/>
    <x v="49"/>
    <s v="HAY0111"/>
    <n v="1.03728384407568E-3"/>
    <n v="1.0396301331869729E-3"/>
  </r>
  <r>
    <x v="4"/>
    <x v="53"/>
    <x v="49"/>
    <s v="HAY0331"/>
    <n v="9.6262556185800602E-4"/>
    <n v="9.6480297731370724E-4"/>
  </r>
  <r>
    <x v="4"/>
    <x v="53"/>
    <x v="49"/>
    <s v="KWA0111"/>
    <n v="2.1166843058961098E-3"/>
    <n v="2.1214721500019767E-3"/>
  </r>
  <r>
    <x v="4"/>
    <x v="53"/>
    <x v="49"/>
    <s v="MLG0111"/>
    <n v="1.6071057114910999E-3"/>
    <n v="1.6107409118782496E-3"/>
  </r>
  <r>
    <x v="4"/>
    <x v="53"/>
    <x v="49"/>
    <s v="MLG0331"/>
    <n v="2.0887510661013898E-3"/>
    <n v="2.0934757264830062E-3"/>
  </r>
  <r>
    <x v="4"/>
    <x v="53"/>
    <x v="49"/>
    <s v="PNI0331"/>
    <n v="1.1038285536190699E-3"/>
    <n v="1.1063253638517584E-3"/>
  </r>
  <r>
    <x v="4"/>
    <x v="53"/>
    <x v="49"/>
    <s v="TKR0331"/>
    <n v="5.6092639179772799E-3"/>
    <n v="5.6219518191031725E-3"/>
  </r>
  <r>
    <x v="4"/>
    <x v="53"/>
    <x v="49"/>
    <s v="UHT0331"/>
    <n v="1.9201880453356701E-3"/>
    <n v="1.9245314237929143E-3"/>
  </r>
  <r>
    <x v="4"/>
    <x v="53"/>
    <x v="49"/>
    <s v="WIL0331"/>
    <n v="1.20639051737362E-5"/>
    <n v="1.209119318126709E-5"/>
  </r>
  <r>
    <x v="4"/>
    <x v="53"/>
    <x v="49"/>
    <s v="WIL0331 MCK0"/>
    <n v="0"/>
    <n v="0"/>
  </r>
  <r>
    <x v="5"/>
    <x v="53"/>
    <x v="49"/>
    <s v="CPK0111"/>
    <n v="3.7850933583403399E-4"/>
    <n v="3.7939528571392705E-4"/>
  </r>
  <r>
    <x v="5"/>
    <x v="53"/>
    <x v="49"/>
    <s v="CPK0331"/>
    <n v="2.7475733429449399E-3"/>
    <n v="2.754004392440234E-3"/>
  </r>
  <r>
    <x v="5"/>
    <x v="53"/>
    <x v="49"/>
    <s v="GFD0331"/>
    <n v="1.0523957172361099E-3"/>
    <n v="1.0548589850369711E-3"/>
  </r>
  <r>
    <x v="5"/>
    <x v="53"/>
    <x v="49"/>
    <s v="HAY0111"/>
    <n v="2.2453605375021999E-4"/>
    <n v="2.2506160932050294E-4"/>
  </r>
  <r>
    <x v="5"/>
    <x v="53"/>
    <x v="49"/>
    <s v="HAY0331"/>
    <n v="2.1423194130703999E-4"/>
    <n v="2.1473337877423487E-4"/>
  </r>
  <r>
    <x v="5"/>
    <x v="53"/>
    <x v="49"/>
    <s v="KWA0111"/>
    <n v="6.2499673875514598E-4"/>
    <n v="6.2645962416697765E-4"/>
  </r>
  <r>
    <x v="5"/>
    <x v="53"/>
    <x v="49"/>
    <s v="MLG0111"/>
    <n v="4.51360229375349E-4"/>
    <n v="4.5241669616003866E-4"/>
  </r>
  <r>
    <x v="5"/>
    <x v="53"/>
    <x v="49"/>
    <s v="MLG0331"/>
    <n v="5.2314528718386602E-4"/>
    <n v="5.2436977614746293E-4"/>
  </r>
  <r>
    <x v="5"/>
    <x v="53"/>
    <x v="49"/>
    <s v="PNI0331"/>
    <n v="2.2680916976002899E-4"/>
    <n v="2.273400458512746E-4"/>
  </r>
  <r>
    <x v="5"/>
    <x v="53"/>
    <x v="49"/>
    <s v="TKR0331"/>
    <n v="1.3684312964114399E-3"/>
    <n v="1.3716342862135969E-3"/>
  </r>
  <r>
    <x v="5"/>
    <x v="53"/>
    <x v="49"/>
    <s v="UHT0331"/>
    <n v="4.5837633271817401E-4"/>
    <n v="4.5944922159691905E-4"/>
  </r>
  <r>
    <x v="5"/>
    <x v="53"/>
    <x v="49"/>
    <s v="WIL0331"/>
    <n v="3.64984642755805E-5"/>
    <n v="3.6583893634859002E-5"/>
  </r>
  <r>
    <x v="5"/>
    <x v="53"/>
    <x v="49"/>
    <s v="WIL0331 MCK0"/>
    <n v="0"/>
    <n v="0"/>
  </r>
  <r>
    <x v="6"/>
    <x v="53"/>
    <x v="49"/>
    <s v="CPK0111"/>
    <n v="2.96569638751672E-4"/>
    <n v="2.9673342420931371E-4"/>
  </r>
  <r>
    <x v="6"/>
    <x v="53"/>
    <x v="49"/>
    <s v="CPK0331"/>
    <n v="2.1162902276713699E-3"/>
    <n v="2.1174589837345357E-3"/>
  </r>
  <r>
    <x v="6"/>
    <x v="53"/>
    <x v="49"/>
    <s v="GFD0331"/>
    <n v="8.2652732704232104E-4"/>
    <n v="8.2698379034410352E-4"/>
  </r>
  <r>
    <x v="6"/>
    <x v="53"/>
    <x v="49"/>
    <s v="HAY0111"/>
    <n v="1.9943915854723899E-4"/>
    <n v="1.9954930210067836E-4"/>
  </r>
  <r>
    <x v="6"/>
    <x v="53"/>
    <x v="49"/>
    <s v="HAY0331"/>
    <n v="1.8435641992785E-4"/>
    <n v="1.8445823379097559E-4"/>
  </r>
  <r>
    <x v="6"/>
    <x v="53"/>
    <x v="49"/>
    <s v="KWA0111"/>
    <n v="4.5687587327525401E-4"/>
    <n v="4.5712819048582493E-4"/>
  </r>
  <r>
    <x v="6"/>
    <x v="53"/>
    <x v="49"/>
    <s v="MLG0111"/>
    <n v="3.43924653153325E-4"/>
    <n v="3.4411459119603258E-4"/>
  </r>
  <r>
    <x v="6"/>
    <x v="53"/>
    <x v="49"/>
    <s v="MLG0331"/>
    <n v="4.0387517917656599E-4"/>
    <n v="4.0409822588266173E-4"/>
  </r>
  <r>
    <x v="6"/>
    <x v="53"/>
    <x v="49"/>
    <s v="PNI0331"/>
    <n v="1.9801760926373201E-4"/>
    <n v="1.981269677432139E-4"/>
  </r>
  <r>
    <x v="6"/>
    <x v="53"/>
    <x v="49"/>
    <s v="TKR0331"/>
    <n v="1.1308830750930299E-3"/>
    <n v="1.1315076238592929E-3"/>
  </r>
  <r>
    <x v="6"/>
    <x v="53"/>
    <x v="49"/>
    <s v="UHT0331"/>
    <n v="3.8723150518677699E-4"/>
    <n v="3.8744536015034394E-4"/>
  </r>
  <r>
    <x v="6"/>
    <x v="53"/>
    <x v="49"/>
    <s v="WIL0331"/>
    <n v="9.8315592398457498E-6"/>
    <n v="9.8369888800348396E-6"/>
  </r>
  <r>
    <x v="6"/>
    <x v="53"/>
    <x v="49"/>
    <s v="WIL0331 MCK0"/>
    <n v="0"/>
    <n v="0"/>
  </r>
  <r>
    <x v="0"/>
    <x v="54"/>
    <x v="50"/>
    <s v="ATU1101"/>
    <n v="6.2138475945853496E-5"/>
    <n v="6.2219575196105286E-5"/>
  </r>
  <r>
    <x v="0"/>
    <x v="54"/>
    <x v="50"/>
    <s v="DOB0331"/>
    <n v="3.7531943924936002E-4"/>
    <n v="3.758092826944192E-4"/>
  </r>
  <r>
    <x v="0"/>
    <x v="54"/>
    <x v="50"/>
    <s v="GYM0661"/>
    <n v="1.4163773528387399E-3"/>
    <n v="1.4182259199244363E-3"/>
  </r>
  <r>
    <x v="0"/>
    <x v="54"/>
    <x v="50"/>
    <s v="HKK0661"/>
    <n v="1.1593148391937601E-3"/>
    <n v="1.1608279043733168E-3"/>
  </r>
  <r>
    <x v="0"/>
    <x v="54"/>
    <x v="50"/>
    <s v="KUM0661"/>
    <n v="0"/>
    <n v="0"/>
  </r>
  <r>
    <x v="0"/>
    <x v="54"/>
    <x v="50"/>
    <s v="KUM0661 KUM0"/>
    <n v="0"/>
    <n v="0"/>
  </r>
  <r>
    <x v="0"/>
    <x v="54"/>
    <x v="50"/>
    <s v="OTI0111"/>
    <n v="6.4660988181059097E-5"/>
    <n v="6.4745379656424426E-5"/>
  </r>
  <r>
    <x v="0"/>
    <x v="54"/>
    <x v="50"/>
    <s v="RFN1101"/>
    <n v="4.4863388086867898E-4"/>
    <n v="4.4921940973500818E-4"/>
  </r>
  <r>
    <x v="0"/>
    <x v="54"/>
    <x v="50"/>
    <s v="RFN1102"/>
    <n v="4.6933197805038598E-4"/>
    <n v="4.699445207778942E-4"/>
  </r>
  <r>
    <x v="1"/>
    <x v="54"/>
    <x v="50"/>
    <s v="ATU1101"/>
    <n v="2.1699333852007901E-5"/>
    <n v="2.1752854239001016E-5"/>
  </r>
  <r>
    <x v="1"/>
    <x v="54"/>
    <x v="50"/>
    <s v="DOB0331"/>
    <n v="0"/>
    <n v="0"/>
  </r>
  <r>
    <x v="1"/>
    <x v="54"/>
    <x v="50"/>
    <s v="GYM0661"/>
    <n v="3.5219898887343899E-4"/>
    <n v="3.5306767112477667E-4"/>
  </r>
  <r>
    <x v="1"/>
    <x v="54"/>
    <x v="50"/>
    <s v="HKK0661"/>
    <n v="2.85274706276828E-4"/>
    <n v="2.85978322930842E-4"/>
  </r>
  <r>
    <x v="1"/>
    <x v="54"/>
    <x v="50"/>
    <s v="KUM0661"/>
    <n v="0"/>
    <n v="0"/>
  </r>
  <r>
    <x v="1"/>
    <x v="54"/>
    <x v="50"/>
    <s v="KUM0661 KUM0"/>
    <n v="0"/>
    <n v="0"/>
  </r>
  <r>
    <x v="1"/>
    <x v="54"/>
    <x v="50"/>
    <s v="OTI0111"/>
    <n v="1.65975102572681E-5"/>
    <n v="1.6638447236170287E-5"/>
  </r>
  <r>
    <x v="1"/>
    <x v="54"/>
    <x v="50"/>
    <s v="RFN1101"/>
    <n v="1.07758134891921E-4"/>
    <n v="1.0802391526658159E-4"/>
  </r>
  <r>
    <x v="1"/>
    <x v="54"/>
    <x v="50"/>
    <s v="RFN1102"/>
    <n v="8.9985140006968597E-5"/>
    <n v="9.0207084125145149E-5"/>
  </r>
  <r>
    <x v="2"/>
    <x v="54"/>
    <x v="50"/>
    <s v="ATU1101"/>
    <n v="2.1364515305869201E-5"/>
    <n v="2.1364515305869201E-5"/>
  </r>
  <r>
    <x v="2"/>
    <x v="54"/>
    <x v="50"/>
    <s v="DOB0331"/>
    <n v="0"/>
    <n v="0"/>
  </r>
  <r>
    <x v="2"/>
    <x v="54"/>
    <x v="50"/>
    <s v="GYM0661"/>
    <n v="3.4139842261477198E-4"/>
    <n v="3.4139842261477198E-4"/>
  </r>
  <r>
    <x v="2"/>
    <x v="54"/>
    <x v="50"/>
    <s v="HKK0661"/>
    <n v="2.7817048200458599E-4"/>
    <n v="2.7817048200458599E-4"/>
  </r>
  <r>
    <x v="2"/>
    <x v="54"/>
    <x v="50"/>
    <s v="KUM0661"/>
    <n v="0"/>
    <n v="0"/>
  </r>
  <r>
    <x v="2"/>
    <x v="54"/>
    <x v="50"/>
    <s v="KUM0661 KUM0"/>
    <n v="0"/>
    <n v="0"/>
  </r>
  <r>
    <x v="2"/>
    <x v="54"/>
    <x v="50"/>
    <s v="OTI0111"/>
    <n v="1.6129712998617901E-5"/>
    <n v="1.6129712998617901E-5"/>
  </r>
  <r>
    <x v="2"/>
    <x v="54"/>
    <x v="50"/>
    <s v="RFN1101"/>
    <n v="1.0503148191114701E-4"/>
    <n v="1.0503148191114701E-4"/>
  </r>
  <r>
    <x v="2"/>
    <x v="54"/>
    <x v="50"/>
    <s v="RFN1102"/>
    <n v="8.7146357516965504E-5"/>
    <n v="8.7146357516965504E-5"/>
  </r>
  <r>
    <x v="3"/>
    <x v="54"/>
    <x v="50"/>
    <s v="ATU1101"/>
    <n v="3.4679380089682097E-5"/>
    <n v="3.4787460813020559E-5"/>
  </r>
  <r>
    <x v="3"/>
    <x v="54"/>
    <x v="50"/>
    <s v="DOB0331"/>
    <n v="2.0561351770854801E-4"/>
    <n v="2.0625432667527798E-4"/>
  </r>
  <r>
    <x v="3"/>
    <x v="54"/>
    <x v="50"/>
    <s v="GYM0661"/>
    <n v="5.5528161133870397E-4"/>
    <n v="5.5701218547396329E-4"/>
  </r>
  <r>
    <x v="3"/>
    <x v="54"/>
    <x v="50"/>
    <s v="HKK0661"/>
    <n v="3.5345134720719102E-4"/>
    <n v="3.5455290315116454E-4"/>
  </r>
  <r>
    <x v="3"/>
    <x v="54"/>
    <x v="50"/>
    <s v="KUM0661"/>
    <n v="0"/>
    <n v="0"/>
  </r>
  <r>
    <x v="3"/>
    <x v="54"/>
    <x v="50"/>
    <s v="KUM0661 KUM0"/>
    <n v="0"/>
    <n v="0"/>
  </r>
  <r>
    <x v="3"/>
    <x v="54"/>
    <x v="50"/>
    <s v="OTI0111"/>
    <n v="2.5790717794817601E-5"/>
    <n v="2.5871096377925877E-5"/>
  </r>
  <r>
    <x v="3"/>
    <x v="54"/>
    <x v="50"/>
    <s v="RFN1101"/>
    <n v="2.26257371567832E-4"/>
    <n v="2.269625185547871E-4"/>
  </r>
  <r>
    <x v="3"/>
    <x v="54"/>
    <x v="50"/>
    <s v="RFN1102"/>
    <n v="3.5665852575748999E-4"/>
    <n v="3.5777007709863313E-4"/>
  </r>
  <r>
    <x v="4"/>
    <x v="54"/>
    <x v="50"/>
    <s v="ATU1101"/>
    <n v="9.0337160905165506E-5"/>
    <n v="9.054149947477446E-5"/>
  </r>
  <r>
    <x v="4"/>
    <x v="54"/>
    <x v="50"/>
    <s v="DOB0331"/>
    <n v="5.3431007448432298E-4"/>
    <n v="5.3551865969171501E-4"/>
  </r>
  <r>
    <x v="4"/>
    <x v="54"/>
    <x v="50"/>
    <s v="GYM0661"/>
    <n v="1.15322881337218E-3"/>
    <n v="1.155837364756739E-3"/>
  </r>
  <r>
    <x v="4"/>
    <x v="54"/>
    <x v="50"/>
    <s v="HKK0661"/>
    <n v="1.6624893413115099E-3"/>
    <n v="1.6662498169628351E-3"/>
  </r>
  <r>
    <x v="4"/>
    <x v="54"/>
    <x v="50"/>
    <s v="KUM0661"/>
    <n v="0"/>
    <n v="0"/>
  </r>
  <r>
    <x v="4"/>
    <x v="54"/>
    <x v="50"/>
    <s v="KUM0661 KUM0"/>
    <n v="0"/>
    <n v="0"/>
  </r>
  <r>
    <x v="4"/>
    <x v="54"/>
    <x v="50"/>
    <s v="OTI0111"/>
    <n v="6.0221442170854501E-5"/>
    <n v="6.0357660347623403E-5"/>
  </r>
  <r>
    <x v="4"/>
    <x v="54"/>
    <x v="50"/>
    <s v="RFN1101"/>
    <n v="6.9470255052626005E-4"/>
    <n v="6.9627393625563061E-4"/>
  </r>
  <r>
    <x v="4"/>
    <x v="54"/>
    <x v="50"/>
    <s v="RFN1102"/>
    <n v="3.50502787607515E-4"/>
    <n v="3.5129560905049635E-4"/>
  </r>
  <r>
    <x v="5"/>
    <x v="54"/>
    <x v="50"/>
    <s v="ATU1101"/>
    <n v="1.04873039567581E-5"/>
    <n v="1.0511850843192009E-5"/>
  </r>
  <r>
    <x v="5"/>
    <x v="54"/>
    <x v="50"/>
    <s v="DOB0331"/>
    <n v="5.4330477023113403E-5"/>
    <n v="5.4457644506280231E-5"/>
  </r>
  <r>
    <x v="5"/>
    <x v="54"/>
    <x v="50"/>
    <s v="GYM0661"/>
    <n v="7.8508786022157099E-5"/>
    <n v="7.8692545953450794E-5"/>
  </r>
  <r>
    <x v="5"/>
    <x v="54"/>
    <x v="50"/>
    <s v="HKK0661"/>
    <n v="5.7049300107818203E-5"/>
    <n v="5.7182831346795803E-5"/>
  </r>
  <r>
    <x v="5"/>
    <x v="54"/>
    <x v="50"/>
    <s v="KUM0661"/>
    <n v="0"/>
    <n v="0"/>
  </r>
  <r>
    <x v="5"/>
    <x v="54"/>
    <x v="50"/>
    <s v="KUM0661 KUM0"/>
    <n v="0"/>
    <n v="0"/>
  </r>
  <r>
    <x v="5"/>
    <x v="54"/>
    <x v="50"/>
    <s v="OTI0111"/>
    <n v="5.36350565145765E-6"/>
    <n v="5.3760596276422647E-6"/>
  </r>
  <r>
    <x v="5"/>
    <x v="54"/>
    <x v="50"/>
    <s v="RFN1101"/>
    <n v="5.9181172113463802E-5"/>
    <n v="5.9319693273609892E-5"/>
  </r>
  <r>
    <x v="5"/>
    <x v="54"/>
    <x v="50"/>
    <s v="RFN1102"/>
    <n v="9.8945340005668201E-5"/>
    <n v="9.9176934325266271E-5"/>
  </r>
  <r>
    <x v="6"/>
    <x v="54"/>
    <x v="50"/>
    <s v="ATU1101"/>
    <n v="7.0423430001602997E-6"/>
    <n v="7.0462322498353718E-6"/>
  </r>
  <r>
    <x v="6"/>
    <x v="54"/>
    <x v="50"/>
    <s v="DOB0331"/>
    <n v="2.41205976908975E-5"/>
    <n v="2.413391868743654E-5"/>
  </r>
  <r>
    <x v="6"/>
    <x v="54"/>
    <x v="50"/>
    <s v="GYM0661"/>
    <n v="7.5566579696670103E-5"/>
    <n v="7.5608312582376593E-5"/>
  </r>
  <r>
    <x v="6"/>
    <x v="54"/>
    <x v="50"/>
    <s v="HKK0661"/>
    <n v="1.04766525900053E-4"/>
    <n v="1.0482438493600255E-4"/>
  </r>
  <r>
    <x v="6"/>
    <x v="54"/>
    <x v="50"/>
    <s v="KUM0661"/>
    <n v="0"/>
    <n v="0"/>
  </r>
  <r>
    <x v="6"/>
    <x v="54"/>
    <x v="50"/>
    <s v="KUM0661 KUM0"/>
    <n v="0"/>
    <n v="0"/>
  </r>
  <r>
    <x v="6"/>
    <x v="54"/>
    <x v="50"/>
    <s v="OTI0111"/>
    <n v="4.66011561768095E-6"/>
    <n v="4.6626892431279709E-6"/>
  </r>
  <r>
    <x v="6"/>
    <x v="54"/>
    <x v="50"/>
    <s v="RFN1101"/>
    <n v="3.58684753133466E-5"/>
    <n v="3.588828426839957E-5"/>
  </r>
  <r>
    <x v="6"/>
    <x v="54"/>
    <x v="50"/>
    <s v="RFN1102"/>
    <n v="5.0989129353383801E-5"/>
    <n v="5.1017288938164799E-5"/>
  </r>
  <r>
    <x v="0"/>
    <x v="55"/>
    <x v="51"/>
    <s v="HWA1101"/>
    <n v="1.81230113064156E-7"/>
    <n v="1.8146664326656002E-7"/>
  </r>
  <r>
    <x v="0"/>
    <x v="55"/>
    <x v="51"/>
    <s v="HWA1102"/>
    <n v="4.8837288646744797E-6"/>
    <n v="4.890102801970645E-6"/>
  </r>
  <r>
    <x v="0"/>
    <x v="55"/>
    <x v="51"/>
    <s v="HWA1102 WAA0"/>
    <n v="1.04422115769227E-3"/>
    <n v="1.0455840098011582E-3"/>
  </r>
  <r>
    <x v="0"/>
    <x v="55"/>
    <x v="51"/>
    <s v="HWA1102 WAA1"/>
    <n v="0"/>
    <n v="0"/>
  </r>
  <r>
    <x v="1"/>
    <x v="55"/>
    <x v="51"/>
    <s v="HWA1101"/>
    <n v="3.4586736933072698E-7"/>
    <n v="3.4672043494007323E-7"/>
  </r>
  <r>
    <x v="1"/>
    <x v="55"/>
    <x v="51"/>
    <s v="HWA1102"/>
    <n v="3.68471707450476E-6"/>
    <n v="3.6938052559730302E-6"/>
  </r>
  <r>
    <x v="1"/>
    <x v="55"/>
    <x v="51"/>
    <s v="HWA1102 WAA0"/>
    <n v="2.6068986308813702E-4"/>
    <n v="2.6133284238200912E-4"/>
  </r>
  <r>
    <x v="1"/>
    <x v="55"/>
    <x v="51"/>
    <s v="HWA1102 WAA1"/>
    <n v="0"/>
    <n v="0"/>
  </r>
  <r>
    <x v="2"/>
    <x v="55"/>
    <x v="51"/>
    <s v="HWA1101"/>
    <n v="3.6742968471186901E-7"/>
    <n v="3.6742968471186901E-7"/>
  </r>
  <r>
    <x v="2"/>
    <x v="55"/>
    <x v="51"/>
    <s v="HWA1102"/>
    <n v="3.6318340794229E-6"/>
    <n v="3.6318340794229E-6"/>
  </r>
  <r>
    <x v="2"/>
    <x v="55"/>
    <x v="51"/>
    <s v="HWA1102 WAA0"/>
    <n v="2.0040053650827901E-4"/>
    <n v="2.0040053650827901E-4"/>
  </r>
  <r>
    <x v="2"/>
    <x v="55"/>
    <x v="51"/>
    <s v="HWA1102 WAA1"/>
    <n v="0"/>
    <n v="0"/>
  </r>
  <r>
    <x v="3"/>
    <x v="55"/>
    <x v="51"/>
    <s v="HWA1101"/>
    <n v="2.3501845152659201E-7"/>
    <n v="2.3575090303446762E-7"/>
  </r>
  <r>
    <x v="3"/>
    <x v="55"/>
    <x v="51"/>
    <s v="HWA1102"/>
    <n v="5.2640577926518998E-6"/>
    <n v="5.2804635984204561E-6"/>
  </r>
  <r>
    <x v="3"/>
    <x v="55"/>
    <x v="51"/>
    <s v="HWA1102 WAA0"/>
    <n v="0"/>
    <n v="0"/>
  </r>
  <r>
    <x v="3"/>
    <x v="55"/>
    <x v="51"/>
    <s v="HWA1102 WAA1"/>
    <n v="0"/>
    <n v="0"/>
  </r>
  <r>
    <x v="4"/>
    <x v="55"/>
    <x v="51"/>
    <s v="HWA1101"/>
    <n v="2.63028844660614E-7"/>
    <n v="2.6362380400342827E-7"/>
  </r>
  <r>
    <x v="4"/>
    <x v="55"/>
    <x v="51"/>
    <s v="HWA1102"/>
    <n v="1.03565527857332E-5"/>
    <n v="1.0379978839431499E-5"/>
  </r>
  <r>
    <x v="4"/>
    <x v="55"/>
    <x v="51"/>
    <s v="HWA1102 WAA0"/>
    <n v="0"/>
    <n v="0"/>
  </r>
  <r>
    <x v="4"/>
    <x v="55"/>
    <x v="51"/>
    <s v="HWA1102 WAA1"/>
    <n v="0"/>
    <n v="0"/>
  </r>
  <r>
    <x v="5"/>
    <x v="55"/>
    <x v="51"/>
    <s v="HWA1101"/>
    <n v="2.29477980460104E-7"/>
    <n v="2.3001510324672896E-7"/>
  </r>
  <r>
    <x v="5"/>
    <x v="55"/>
    <x v="51"/>
    <s v="HWA1102"/>
    <n v="4.8251759383167604E-6"/>
    <n v="4.8364698844319739E-6"/>
  </r>
  <r>
    <x v="5"/>
    <x v="55"/>
    <x v="51"/>
    <s v="HWA1102 WAA0"/>
    <n v="1.77799193966979E-4"/>
    <n v="1.7821535589385205E-4"/>
  </r>
  <r>
    <x v="5"/>
    <x v="55"/>
    <x v="51"/>
    <s v="HWA1102 WAA1"/>
    <n v="0"/>
    <n v="0"/>
  </r>
  <r>
    <x v="6"/>
    <x v="55"/>
    <x v="51"/>
    <s v="HWA1101"/>
    <n v="1.09211807205518E-7"/>
    <n v="1.0927212122113446E-7"/>
  </r>
  <r>
    <x v="6"/>
    <x v="55"/>
    <x v="51"/>
    <s v="HWA1102"/>
    <n v="3.7660878542012601E-6"/>
    <n v="3.7681677381209888E-6"/>
  </r>
  <r>
    <x v="6"/>
    <x v="55"/>
    <x v="51"/>
    <s v="HWA1102 WAA0"/>
    <n v="0"/>
    <n v="0"/>
  </r>
  <r>
    <x v="6"/>
    <x v="55"/>
    <x v="51"/>
    <s v="HWA1102 WAA1"/>
    <n v="0"/>
    <n v="0"/>
  </r>
  <r>
    <x v="0"/>
    <x v="56"/>
    <x v="52"/>
    <s v="TNG0111"/>
    <n v="1.6527483612017899E-3"/>
    <n v="1.654905424935782E-3"/>
  </r>
  <r>
    <x v="1"/>
    <x v="56"/>
    <x v="52"/>
    <s v="TNG0111"/>
    <n v="2.9347408593032001E-3"/>
    <n v="2.9419792596884673E-3"/>
  </r>
  <r>
    <x v="2"/>
    <x v="56"/>
    <x v="52"/>
    <s v="TNG0111"/>
    <n v="2.9913884942943999E-3"/>
    <n v="2.9913884942943999E-3"/>
  </r>
  <r>
    <x v="3"/>
    <x v="56"/>
    <x v="52"/>
    <s v="TNG0111"/>
    <n v="4.28887264778128E-3"/>
    <n v="4.3022392205654533E-3"/>
  </r>
  <r>
    <x v="4"/>
    <x v="56"/>
    <x v="52"/>
    <s v="TNG0111"/>
    <n v="3.5731053323898899E-3"/>
    <n v="3.5811875349449286E-3"/>
  </r>
  <r>
    <x v="5"/>
    <x v="56"/>
    <x v="52"/>
    <s v="TNG0111"/>
    <n v="7.2490910476426403E-4"/>
    <n v="7.2660584794467765E-4"/>
  </r>
  <r>
    <x v="6"/>
    <x v="56"/>
    <x v="52"/>
    <s v="TNG011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EE8470-6860-4456-B573-B8429A7442C3}" name="PivotTable4" cacheId="1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compact="0" compactData="0" multipleFieldFilters="0">
  <location ref="A2404:N2464" firstHeaderRow="1" firstDataRow="3" firstDataCol="2"/>
  <pivotFields count="6">
    <pivotField axis="axisCol" compact="0" outline="0" showAll="0" defaultSubtotal="0">
      <items count="7">
        <item x="0"/>
        <item x="1"/>
        <item h="1" x="2"/>
        <item x="3"/>
        <item x="4"/>
        <item x="5"/>
        <item x="6"/>
      </items>
    </pivotField>
    <pivotField axis="axisRow" compact="0" outline="0" showAll="0" defaultSubtotal="0">
      <items count="57">
        <item x="2"/>
        <item x="3"/>
        <item x="4"/>
        <item x="5"/>
        <item x="6"/>
        <item x="7"/>
        <item x="8"/>
        <item x="9"/>
        <item x="10"/>
        <item x="0"/>
        <item x="11"/>
        <item x="12"/>
        <item x="13"/>
        <item x="14"/>
        <item x="15"/>
        <item x="1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</items>
    </pivotField>
    <pivotField axis="axisRow" compact="0" outline="0" showAll="0" defaultSubtotal="0">
      <items count="53">
        <item x="2"/>
        <item x="5"/>
        <item x="6"/>
        <item x="8"/>
        <item x="7"/>
        <item x="3"/>
        <item x="11"/>
        <item x="10"/>
        <item x="13"/>
        <item x="0"/>
        <item x="14"/>
        <item x="1"/>
        <item x="51"/>
        <item x="4"/>
        <item x="16"/>
        <item x="18"/>
        <item x="19"/>
        <item x="15"/>
        <item x="17"/>
        <item x="24"/>
        <item x="20"/>
        <item x="27"/>
        <item x="25"/>
        <item x="30"/>
        <item x="29"/>
        <item x="31"/>
        <item x="32"/>
        <item x="34"/>
        <item x="12"/>
        <item x="33"/>
        <item x="9"/>
        <item x="36"/>
        <item x="37"/>
        <item x="39"/>
        <item x="26"/>
        <item x="35"/>
        <item x="38"/>
        <item x="41"/>
        <item x="21"/>
        <item x="28"/>
        <item x="42"/>
        <item x="43"/>
        <item x="23"/>
        <item x="44"/>
        <item x="49"/>
        <item x="45"/>
        <item x="46"/>
        <item x="47"/>
        <item x="22"/>
        <item x="48"/>
        <item x="52"/>
        <item x="50"/>
        <item x="40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</pivotFields>
  <rowFields count="2">
    <field x="1"/>
    <field x="2"/>
  </rowFields>
  <rowItems count="58">
    <i>
      <x/>
      <x/>
    </i>
    <i>
      <x v="1"/>
      <x v="5"/>
    </i>
    <i>
      <x v="2"/>
      <x v="13"/>
    </i>
    <i>
      <x v="3"/>
      <x v="1"/>
    </i>
    <i>
      <x v="4"/>
      <x v="2"/>
    </i>
    <i>
      <x v="5"/>
      <x v="4"/>
    </i>
    <i>
      <x v="6"/>
      <x v="3"/>
    </i>
    <i>
      <x v="7"/>
      <x v="30"/>
    </i>
    <i>
      <x v="8"/>
      <x v="7"/>
    </i>
    <i>
      <x v="9"/>
      <x v="9"/>
    </i>
    <i>
      <x v="10"/>
      <x v="6"/>
    </i>
    <i>
      <x v="11"/>
      <x v="28"/>
    </i>
    <i>
      <x v="12"/>
      <x v="28"/>
    </i>
    <i>
      <x v="13"/>
      <x v="8"/>
    </i>
    <i>
      <x v="14"/>
      <x v="10"/>
    </i>
    <i>
      <x v="15"/>
      <x v="11"/>
    </i>
    <i>
      <x v="16"/>
      <x v="17"/>
    </i>
    <i>
      <x v="17"/>
      <x v="14"/>
    </i>
    <i>
      <x v="18"/>
      <x v="18"/>
    </i>
    <i>
      <x v="19"/>
      <x v="15"/>
    </i>
    <i>
      <x v="20"/>
      <x v="16"/>
    </i>
    <i>
      <x v="21"/>
      <x v="20"/>
    </i>
    <i>
      <x v="22"/>
      <x v="38"/>
    </i>
    <i>
      <x v="23"/>
      <x v="48"/>
    </i>
    <i>
      <x v="24"/>
      <x v="42"/>
    </i>
    <i>
      <x v="25"/>
      <x v="19"/>
    </i>
    <i>
      <x v="26"/>
      <x v="22"/>
    </i>
    <i>
      <x v="27"/>
      <x v="34"/>
    </i>
    <i>
      <x v="28"/>
      <x v="21"/>
    </i>
    <i>
      <x v="29"/>
      <x v="39"/>
    </i>
    <i>
      <x v="30"/>
      <x v="24"/>
    </i>
    <i>
      <x v="31"/>
      <x v="23"/>
    </i>
    <i>
      <x v="32"/>
      <x v="25"/>
    </i>
    <i>
      <x v="33"/>
      <x v="28"/>
    </i>
    <i>
      <x v="34"/>
      <x v="26"/>
    </i>
    <i>
      <x v="35"/>
      <x v="29"/>
    </i>
    <i>
      <x v="36"/>
      <x v="27"/>
    </i>
    <i>
      <x v="37"/>
      <x v="35"/>
    </i>
    <i>
      <x v="38"/>
      <x v="31"/>
    </i>
    <i>
      <x v="39"/>
      <x v="32"/>
    </i>
    <i>
      <x v="40"/>
      <x v="36"/>
    </i>
    <i>
      <x v="41"/>
      <x v="33"/>
    </i>
    <i>
      <x v="42"/>
      <x v="52"/>
    </i>
    <i>
      <x v="43"/>
      <x v="28"/>
    </i>
    <i>
      <x v="44"/>
      <x v="37"/>
    </i>
    <i>
      <x v="45"/>
      <x v="40"/>
    </i>
    <i>
      <x v="46"/>
      <x v="41"/>
    </i>
    <i>
      <x v="47"/>
      <x v="43"/>
    </i>
    <i>
      <x v="48"/>
      <x v="18"/>
    </i>
    <i>
      <x v="49"/>
      <x v="45"/>
    </i>
    <i>
      <x v="50"/>
      <x v="46"/>
    </i>
    <i>
      <x v="51"/>
      <x v="47"/>
    </i>
    <i>
      <x v="52"/>
      <x v="49"/>
    </i>
    <i>
      <x v="53"/>
      <x v="44"/>
    </i>
    <i>
      <x v="54"/>
      <x v="51"/>
    </i>
    <i>
      <x v="55"/>
      <x v="12"/>
    </i>
    <i>
      <x v="56"/>
      <x v="50"/>
    </i>
    <i t="grand">
      <x/>
    </i>
  </rowItems>
  <colFields count="2">
    <field x="-2"/>
    <field x="0"/>
  </colFields>
  <colItems count="12">
    <i>
      <x/>
      <x/>
    </i>
    <i r="1">
      <x v="1"/>
    </i>
    <i r="1">
      <x v="3"/>
    </i>
    <i r="1">
      <x v="4"/>
    </i>
    <i r="1">
      <x v="5"/>
    </i>
    <i r="1">
      <x v="6"/>
    </i>
    <i i="1">
      <x v="1"/>
      <x/>
    </i>
    <i r="1" i="1">
      <x v="1"/>
    </i>
    <i r="1" i="1">
      <x v="3"/>
    </i>
    <i r="1" i="1">
      <x v="4"/>
    </i>
    <i r="1" i="1">
      <x v="5"/>
    </i>
    <i r="1" i="1">
      <x v="6"/>
    </i>
  </colItems>
  <dataFields count="2">
    <dataField name="Sum of Old allocation" fld="4" baseField="0" baseItem="0"/>
    <dataField name="Sum of New allocation" fld="5" baseField="0" baseItem="0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902ACA-0543-4931-B06F-1B8787D09D62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>
  <location ref="A7:E15" firstHeaderRow="1" firstDataRow="3" firstDataCol="1"/>
  <pivotFields count="22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Col" showAll="0">
      <items count="4">
        <item x="0"/>
        <item h="1" x="1"/>
        <item x="2"/>
        <item t="default"/>
      </items>
    </pivotField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dataField="1" numFmtId="165" showAll="0"/>
    <pivotField dataField="1" numFmtId="165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>
      <x v="5"/>
    </i>
  </rowItems>
  <colFields count="2">
    <field x="3"/>
    <field x="-2"/>
  </colFields>
  <colItems count="4">
    <i>
      <x/>
      <x/>
    </i>
    <i r="1" i="1">
      <x v="1"/>
    </i>
    <i>
      <x v="2"/>
      <x/>
    </i>
    <i r="1" i="1">
      <x v="1"/>
    </i>
  </colItems>
  <dataFields count="2">
    <dataField name="Average of Pre Adj Benefit" fld="20" subtotal="average" baseField="1" baseItem="0"/>
    <dataField name="Average of Revised benefit" fld="21" subtotal="average" baseField="1" baseItem="0" numFmtId="165"/>
  </dataFields>
  <formats count="9">
    <format dxfId="8">
      <pivotArea outline="0" collapsedLevelsAreSubtotals="1" fieldPosition="0"/>
    </format>
    <format dxfId="7">
      <pivotArea field="3" type="button" dataOnly="0" labelOnly="1" outline="0" axis="axisCol" fieldPosition="0"/>
    </format>
    <format dxfId="6">
      <pivotArea type="topRight" dataOnly="0" labelOnly="1" outline="0" fieldPosition="0"/>
    </format>
    <format dxfId="5">
      <pivotArea dataOnly="0" labelOnly="1" fieldPosition="0">
        <references count="1">
          <reference field="3" count="0"/>
        </references>
      </pivotArea>
    </format>
    <format dxfId="4">
      <pivotArea dataOnly="0" labelOnly="1" grandCol="1" outline="0" fieldPosition="0"/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0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1">
      <pivotArea outline="0" collapsedLevelsAreSubtotals="1" fieldPosition="0"/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mi.ea.govt.nz/Wholesale/Datasets/_AdditionalInformation/SupportingInformationAndAnalysis/2019/20190723_TPM_2019_IssuesPaper/2019_Proposal_Impacts_modelling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mi.ea.govt.nz/Wholesale/Datasets/_AdditionalInformation/SupportingInformationAndAnalysis/2019/20190723_TPM_2019_IssuesPaper/2019_Proposal_Impacts_modell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DB66A-F59B-4D6B-A968-937DECD3D8B4}">
  <sheetPr>
    <tabColor theme="3" tint="0.59999389629810485"/>
    <pageSetUpPr fitToPage="1"/>
  </sheetPr>
  <dimension ref="B1:F21"/>
  <sheetViews>
    <sheetView view="pageBreakPreview" topLeftCell="A11" zoomScale="160" zoomScaleNormal="85" zoomScaleSheetLayoutView="160" workbookViewId="0">
      <selection activeCell="D19" sqref="D19"/>
    </sheetView>
  </sheetViews>
  <sheetFormatPr defaultColWidth="9" defaultRowHeight="15" x14ac:dyDescent="0.25"/>
  <cols>
    <col min="1" max="2" width="9" style="11"/>
    <col min="3" max="3" width="25.85546875" style="11" customWidth="1"/>
    <col min="4" max="4" width="21" style="11" customWidth="1"/>
    <col min="5" max="5" width="20" style="11" customWidth="1"/>
    <col min="6" max="16384" width="9" style="11"/>
  </cols>
  <sheetData>
    <row r="1" spans="2:6" x14ac:dyDescent="0.25">
      <c r="B1" s="10" t="s">
        <v>443</v>
      </c>
    </row>
    <row r="11" spans="2:6" ht="112.5" customHeight="1" x14ac:dyDescent="0.25">
      <c r="C11" s="158" t="s">
        <v>685</v>
      </c>
      <c r="D11" s="158"/>
      <c r="E11" s="158"/>
      <c r="F11" s="158"/>
    </row>
    <row r="12" spans="2:6" ht="21" x14ac:dyDescent="0.25">
      <c r="C12" s="12" t="s">
        <v>444</v>
      </c>
    </row>
    <row r="13" spans="2:6" ht="21" x14ac:dyDescent="0.25">
      <c r="C13" s="12"/>
    </row>
    <row r="15" spans="2:6" ht="28.5" x14ac:dyDescent="0.25">
      <c r="C15" s="13"/>
    </row>
    <row r="17" spans="3:4" ht="15.75" x14ac:dyDescent="0.25">
      <c r="C17" s="14" t="s">
        <v>445</v>
      </c>
      <c r="D17" s="149" t="s">
        <v>447</v>
      </c>
    </row>
    <row r="18" spans="3:4" ht="15.75" x14ac:dyDescent="0.25">
      <c r="C18" s="14" t="s">
        <v>446</v>
      </c>
      <c r="D18" s="15" t="s">
        <v>691</v>
      </c>
    </row>
    <row r="21" spans="3:4" ht="15.75" x14ac:dyDescent="0.25">
      <c r="C21" s="14" t="s">
        <v>658</v>
      </c>
    </row>
  </sheetData>
  <mergeCells count="1">
    <mergeCell ref="C11:F11"/>
  </mergeCells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27918-3956-43B8-A5D7-AF8633DBC700}">
  <dimension ref="A1:AD37"/>
  <sheetViews>
    <sheetView showGridLines="0" tabSelected="1" zoomScale="85" zoomScaleNormal="85" workbookViewId="0">
      <selection activeCell="F13" sqref="F13"/>
    </sheetView>
  </sheetViews>
  <sheetFormatPr defaultRowHeight="15" x14ac:dyDescent="0.25"/>
  <cols>
    <col min="1" max="1" width="3.28515625" customWidth="1"/>
  </cols>
  <sheetData>
    <row r="1" spans="1:30" ht="21" x14ac:dyDescent="0.35">
      <c r="A1" s="22" t="s">
        <v>511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s="30" customFormat="1" x14ac:dyDescent="0.25"/>
    <row r="3" spans="1:30" x14ac:dyDescent="0.25">
      <c r="B3" s="1" t="s">
        <v>683</v>
      </c>
    </row>
    <row r="4" spans="1:30" x14ac:dyDescent="0.25">
      <c r="B4" s="83" t="s">
        <v>668</v>
      </c>
      <c r="D4" s="30"/>
    </row>
    <row r="5" spans="1:30" x14ac:dyDescent="0.25">
      <c r="B5" s="83"/>
      <c r="D5" s="30"/>
    </row>
    <row r="6" spans="1:30" x14ac:dyDescent="0.25">
      <c r="B6" t="s">
        <v>670</v>
      </c>
      <c r="E6" s="30"/>
    </row>
    <row r="7" spans="1:30" x14ac:dyDescent="0.25">
      <c r="E7" s="30"/>
    </row>
    <row r="8" spans="1:30" x14ac:dyDescent="0.25">
      <c r="B8" s="1" t="s">
        <v>675</v>
      </c>
    </row>
    <row r="9" spans="1:30" x14ac:dyDescent="0.25">
      <c r="B9" t="s">
        <v>689</v>
      </c>
    </row>
    <row r="10" spans="1:30" x14ac:dyDescent="0.25">
      <c r="B10" s="30" t="s">
        <v>669</v>
      </c>
    </row>
    <row r="11" spans="1:30" x14ac:dyDescent="0.25">
      <c r="B11" s="30" t="s">
        <v>690</v>
      </c>
    </row>
    <row r="12" spans="1:30" x14ac:dyDescent="0.25">
      <c r="B12" s="30"/>
    </row>
    <row r="13" spans="1:30" x14ac:dyDescent="0.25">
      <c r="B13" s="1" t="s">
        <v>676</v>
      </c>
    </row>
    <row r="14" spans="1:30" x14ac:dyDescent="0.25">
      <c r="B14" t="s">
        <v>650</v>
      </c>
    </row>
    <row r="15" spans="1:30" x14ac:dyDescent="0.25">
      <c r="B15" t="s">
        <v>651</v>
      </c>
    </row>
    <row r="16" spans="1:30" x14ac:dyDescent="0.25">
      <c r="C16" s="30" t="s">
        <v>512</v>
      </c>
    </row>
    <row r="17" spans="2:3" x14ac:dyDescent="0.25">
      <c r="C17" s="30" t="s">
        <v>513</v>
      </c>
    </row>
    <row r="18" spans="2:3" x14ac:dyDescent="0.25">
      <c r="B18" t="s">
        <v>686</v>
      </c>
      <c r="C18" s="30"/>
    </row>
    <row r="19" spans="2:3" x14ac:dyDescent="0.25">
      <c r="C19" s="30"/>
    </row>
    <row r="20" spans="2:3" x14ac:dyDescent="0.25">
      <c r="B20" t="s">
        <v>681</v>
      </c>
      <c r="C20" s="30"/>
    </row>
    <row r="21" spans="2:3" x14ac:dyDescent="0.25">
      <c r="C21" s="30"/>
    </row>
    <row r="22" spans="2:3" x14ac:dyDescent="0.25">
      <c r="B22" t="s">
        <v>677</v>
      </c>
      <c r="C22" s="30"/>
    </row>
    <row r="23" spans="2:3" x14ac:dyDescent="0.25">
      <c r="B23" t="s">
        <v>671</v>
      </c>
      <c r="C23" s="30"/>
    </row>
    <row r="24" spans="2:3" x14ac:dyDescent="0.25">
      <c r="C24" s="30"/>
    </row>
    <row r="25" spans="2:3" x14ac:dyDescent="0.25">
      <c r="B25" t="s">
        <v>682</v>
      </c>
      <c r="C25" s="30"/>
    </row>
    <row r="26" spans="2:3" x14ac:dyDescent="0.25">
      <c r="C26" s="30"/>
    </row>
    <row r="27" spans="2:3" x14ac:dyDescent="0.25">
      <c r="B27" s="1" t="s">
        <v>514</v>
      </c>
    </row>
    <row r="28" spans="2:3" x14ac:dyDescent="0.25">
      <c r="B28" t="s">
        <v>684</v>
      </c>
    </row>
    <row r="29" spans="2:3" x14ac:dyDescent="0.25">
      <c r="B29" s="30" t="s">
        <v>678</v>
      </c>
    </row>
    <row r="30" spans="2:3" x14ac:dyDescent="0.25">
      <c r="B30" s="30" t="s">
        <v>680</v>
      </c>
    </row>
    <row r="32" spans="2:3" x14ac:dyDescent="0.25">
      <c r="B32" t="s">
        <v>679</v>
      </c>
    </row>
    <row r="34" spans="2:2" x14ac:dyDescent="0.25">
      <c r="B34" s="1" t="s">
        <v>692</v>
      </c>
    </row>
    <row r="35" spans="2:2" x14ac:dyDescent="0.25">
      <c r="B35" t="s">
        <v>695</v>
      </c>
    </row>
    <row r="36" spans="2:2" x14ac:dyDescent="0.25">
      <c r="B36" t="s">
        <v>693</v>
      </c>
    </row>
    <row r="37" spans="2:2" x14ac:dyDescent="0.25">
      <c r="B37" t="s">
        <v>694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FF6C2-F938-4F03-A27C-7FFF5AE2F9F3}">
  <dimension ref="A1:AU265"/>
  <sheetViews>
    <sheetView showGridLines="0" zoomScale="40" zoomScaleNormal="40" workbookViewId="0"/>
  </sheetViews>
  <sheetFormatPr defaultRowHeight="15" x14ac:dyDescent="0.25"/>
  <cols>
    <col min="1" max="1" width="18.42578125" bestFit="1" customWidth="1"/>
    <col min="2" max="13" width="16.140625" customWidth="1"/>
    <col min="14" max="16" width="13.42578125" customWidth="1"/>
    <col min="17" max="17" width="9.85546875" customWidth="1"/>
    <col min="18" max="22" width="17.42578125" customWidth="1"/>
    <col min="23" max="25" width="35.7109375" bestFit="1" customWidth="1"/>
    <col min="26" max="26" width="27.42578125" customWidth="1"/>
    <col min="27" max="27" width="30" customWidth="1"/>
    <col min="28" max="30" width="35.7109375" bestFit="1" customWidth="1"/>
    <col min="31" max="34" width="12.5703125" customWidth="1"/>
    <col min="35" max="35" width="12.7109375" customWidth="1"/>
    <col min="36" max="36" width="11" customWidth="1"/>
  </cols>
  <sheetData>
    <row r="1" spans="1:36" ht="26.25" x14ac:dyDescent="0.4">
      <c r="A1" s="150" t="s">
        <v>653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3" spans="1:36" ht="18.75" x14ac:dyDescent="0.3">
      <c r="A3" s="113" t="s">
        <v>652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8" spans="1:36" x14ac:dyDescent="0.25">
      <c r="C8" s="122" t="str">
        <f>'Calculations - 3'!C2471</f>
        <v xml:space="preserve"> Current allocations (schedule 1)</v>
      </c>
      <c r="D8" s="123"/>
      <c r="E8" s="123"/>
      <c r="F8" s="123"/>
      <c r="G8" s="123"/>
      <c r="H8" s="123"/>
      <c r="I8" s="123"/>
      <c r="J8" s="124" t="str">
        <f>'Calculations - 3'!J2471</f>
        <v>Allocations after proposed correction amendment (schedule 1)</v>
      </c>
      <c r="K8" s="125"/>
      <c r="L8" s="126"/>
      <c r="M8" s="125"/>
      <c r="N8" s="125"/>
      <c r="O8" s="125"/>
      <c r="P8" s="125"/>
      <c r="R8" s="1" t="s">
        <v>645</v>
      </c>
    </row>
    <row r="9" spans="1:36" ht="90" x14ac:dyDescent="0.25">
      <c r="A9" s="117" t="str">
        <f>'Calculations - 3'!A2473</f>
        <v>Customer</v>
      </c>
      <c r="B9" s="117" t="str">
        <f>'Calculations - 3'!B2473</f>
        <v>Customer code</v>
      </c>
      <c r="C9" s="117" t="str">
        <f>'Calculations - 3'!C2473</f>
        <v>BPE-HAY A&amp;B Reconductoring</v>
      </c>
      <c r="D9" s="117" t="str">
        <f>'Calculations - 3'!D2473</f>
        <v xml:space="preserve">HVDC </v>
      </c>
      <c r="E9" s="117" t="str">
        <f>'Calculations - 3'!E2473</f>
        <v>LSI Reliability</v>
      </c>
      <c r="F9" s="117" t="str">
        <f>'Calculations - 3'!F2473</f>
        <v>LSI Renewables</v>
      </c>
      <c r="G9" s="117" t="str">
        <f>'Calculations - 3'!G2473</f>
        <v>North Island Grid Upgrade Project (NIGUP)</v>
      </c>
      <c r="H9" s="117" t="str">
        <f>'Calculations - 3'!H2473</f>
        <v>WRK-WKM C (Wairakei Ring)</v>
      </c>
      <c r="I9" s="117" t="str">
        <f>'Calculations - 3'!I2473</f>
        <v>Upper North Island Dynamic Reactive Support (UNIDRS)</v>
      </c>
      <c r="J9" s="119" t="str">
        <f>'Calculations - 3'!J2473</f>
        <v>BPE-HAY A&amp;B Reconductoring</v>
      </c>
      <c r="K9" s="117" t="str">
        <f>'Calculations - 3'!K2473</f>
        <v xml:space="preserve">HVDC </v>
      </c>
      <c r="L9" s="117" t="str">
        <f>'Calculations - 3'!L2473</f>
        <v>LSI Reliability</v>
      </c>
      <c r="M9" s="117" t="str">
        <f>'Calculations - 3'!M2473</f>
        <v>LSI Renewables</v>
      </c>
      <c r="N9" s="117" t="str">
        <f>'Calculations - 3'!N2473</f>
        <v>North Island Grid Upgrade Project (NIGUP)</v>
      </c>
      <c r="O9" s="117" t="str">
        <f>'Calculations - 3'!O2473</f>
        <v>WRK-WKM C (Wairakei Ring)</v>
      </c>
      <c r="P9" s="117" t="str">
        <f>'Calculations - 3'!P2473</f>
        <v>Upper North Island Dynamic Reactive Support (UNIDRS)</v>
      </c>
      <c r="R9" s="117" t="str">
        <f>J9</f>
        <v>BPE-HAY A&amp;B Reconductoring</v>
      </c>
      <c r="S9" s="117" t="str">
        <f t="shared" ref="S9:X9" si="0">K9</f>
        <v xml:space="preserve">HVDC </v>
      </c>
      <c r="T9" s="117" t="str">
        <f t="shared" si="0"/>
        <v>LSI Reliability</v>
      </c>
      <c r="U9" s="117" t="str">
        <f t="shared" si="0"/>
        <v>LSI Renewables</v>
      </c>
      <c r="V9" s="117" t="str">
        <f t="shared" si="0"/>
        <v>North Island Grid Upgrade Project (NIGUP)</v>
      </c>
      <c r="W9" s="117" t="str">
        <f t="shared" si="0"/>
        <v>WRK-WKM C (Wairakei Ring)</v>
      </c>
      <c r="X9" s="117" t="str">
        <f t="shared" si="0"/>
        <v>Upper North Island Dynamic Reactive Support (UNIDRS)</v>
      </c>
    </row>
    <row r="10" spans="1:36" x14ac:dyDescent="0.25">
      <c r="A10" s="20" t="str">
        <f>'Calculations - 3'!A2474</f>
        <v>Alpine Energy</v>
      </c>
      <c r="B10" s="20" t="str">
        <f>'Calculations - 3'!B2474</f>
        <v>ALPE</v>
      </c>
      <c r="C10" s="21">
        <f>'Calculations - 3'!C2474</f>
        <v>3.114377064044959E-2</v>
      </c>
      <c r="D10" s="21">
        <f>'Calculations - 3'!D2474</f>
        <v>8.5467708934245865E-3</v>
      </c>
      <c r="E10" s="21">
        <f>'Calculations - 3'!E2474</f>
        <v>1.4989103390479075E-2</v>
      </c>
      <c r="F10" s="21">
        <f>'Calculations - 3'!F2474</f>
        <v>2.9865638909059897E-2</v>
      </c>
      <c r="G10" s="21">
        <f>'Calculations - 3'!G2474</f>
        <v>3.0004736237187199E-3</v>
      </c>
      <c r="H10" s="21">
        <f>'Calculations - 3'!H2474</f>
        <v>2.447877066524141E-3</v>
      </c>
      <c r="I10" s="21">
        <f>'Calculations - 3'!I2474</f>
        <v>3.0004736237187199E-3</v>
      </c>
      <c r="J10" s="120">
        <f>'Calculations - 3'!J2474</f>
        <v>3.1184417540948969E-2</v>
      </c>
      <c r="K10" s="21">
        <f>'Calculations - 3'!K2474</f>
        <v>8.5678511021018335E-3</v>
      </c>
      <c r="L10" s="21">
        <f>'Calculations - 3'!L2474</f>
        <v>1.5035817983774817E-2</v>
      </c>
      <c r="M10" s="21">
        <f>'Calculations - 3'!M2474</f>
        <v>2.993319363265301E-2</v>
      </c>
      <c r="N10" s="21">
        <f>'Calculations - 3'!N2474</f>
        <v>3.0074966189130091E-3</v>
      </c>
      <c r="O10" s="21">
        <f>'Calculations - 3'!O2474</f>
        <v>2.449228946869273E-3</v>
      </c>
      <c r="P10" s="21">
        <f>'Calculations - 3'!P2474</f>
        <v>3.0074966189130091E-3</v>
      </c>
      <c r="R10" s="21">
        <f>J10-C10</f>
        <v>4.0646900499378275E-5</v>
      </c>
      <c r="S10" s="21">
        <f t="shared" ref="S10:X25" si="1">K10-D10</f>
        <v>2.1080208677247067E-5</v>
      </c>
      <c r="T10" s="21">
        <f t="shared" si="1"/>
        <v>4.6714593295742179E-5</v>
      </c>
      <c r="U10" s="21">
        <f t="shared" si="1"/>
        <v>6.755472359311343E-5</v>
      </c>
      <c r="V10" s="21">
        <f t="shared" si="1"/>
        <v>7.0229951942891479E-6</v>
      </c>
      <c r="W10" s="21">
        <f t="shared" si="1"/>
        <v>1.3518803451319922E-6</v>
      </c>
      <c r="X10" s="21">
        <f>P10-I10</f>
        <v>7.0229951942891479E-6</v>
      </c>
      <c r="Y10" s="18"/>
      <c r="AG10" s="8"/>
      <c r="AH10" s="8"/>
      <c r="AI10" s="8"/>
      <c r="AJ10" s="8"/>
    </row>
    <row r="11" spans="1:36" x14ac:dyDescent="0.25">
      <c r="A11" s="20" t="str">
        <f>'Calculations - 3'!A2475</f>
        <v>Aurora Energy</v>
      </c>
      <c r="B11" s="20" t="str">
        <f>'Calculations - 3'!B2475</f>
        <v>DUNE</v>
      </c>
      <c r="C11" s="21">
        <f>'Calculations - 3'!C2475</f>
        <v>5.7111933542844162E-2</v>
      </c>
      <c r="D11" s="21">
        <f>'Calculations - 3'!D2475</f>
        <v>1.5730986502445962E-2</v>
      </c>
      <c r="E11" s="21">
        <f>'Calculations - 3'!E2475</f>
        <v>9.0396113665320334E-3</v>
      </c>
      <c r="F11" s="21">
        <f>'Calculations - 3'!F2475</f>
        <v>4.4892712165647872E-2</v>
      </c>
      <c r="G11" s="21">
        <f>'Calculations - 3'!G2475</f>
        <v>2.9988061027320439E-3</v>
      </c>
      <c r="H11" s="21">
        <f>'Calculations - 3'!H2475</f>
        <v>2.7317841716270304E-3</v>
      </c>
      <c r="I11" s="21">
        <f>'Calculations - 3'!I2475</f>
        <v>2.9988061027320439E-3</v>
      </c>
      <c r="J11" s="120">
        <f>'Calculations - 3'!J2475</f>
        <v>5.7186472464506664E-2</v>
      </c>
      <c r="K11" s="21">
        <f>'Calculations - 3'!K2475</f>
        <v>1.5769786241236858E-2</v>
      </c>
      <c r="L11" s="21">
        <f>'Calculations - 3'!L2475</f>
        <v>9.0677839501441624E-3</v>
      </c>
      <c r="M11" s="21">
        <f>'Calculations - 3'!M2475</f>
        <v>4.4994257448872178E-2</v>
      </c>
      <c r="N11" s="21">
        <f>'Calculations - 3'!N2475</f>
        <v>3.0058251948785657E-3</v>
      </c>
      <c r="O11" s="21">
        <f>'Calculations - 3'!O2475</f>
        <v>2.7332928443374658E-3</v>
      </c>
      <c r="P11" s="21">
        <f>'Calculations - 3'!P2475</f>
        <v>3.0058251948785657E-3</v>
      </c>
      <c r="R11" s="21">
        <f t="shared" ref="R11:R66" si="2">J11-C11</f>
        <v>7.4538921662502255E-5</v>
      </c>
      <c r="S11" s="21">
        <f t="shared" si="1"/>
        <v>3.8799738790895599E-5</v>
      </c>
      <c r="T11" s="21">
        <f t="shared" si="1"/>
        <v>2.8172583612129029E-5</v>
      </c>
      <c r="U11" s="21">
        <f t="shared" si="1"/>
        <v>1.0154528322430662E-4</v>
      </c>
      <c r="V11" s="21">
        <f t="shared" si="1"/>
        <v>7.0190921465217854E-6</v>
      </c>
      <c r="W11" s="21">
        <f t="shared" si="1"/>
        <v>1.5086727104354249E-6</v>
      </c>
      <c r="X11" s="21">
        <f t="shared" si="1"/>
        <v>7.0190921465217854E-6</v>
      </c>
      <c r="Y11" s="18"/>
      <c r="AG11" s="8"/>
      <c r="AH11" s="8"/>
      <c r="AI11" s="8"/>
      <c r="AJ11" s="8"/>
    </row>
    <row r="12" spans="1:36" x14ac:dyDescent="0.25">
      <c r="A12" s="20" t="str">
        <f>'Calculations - 3'!A2476</f>
        <v>B.E.R. (Kupe) Ltd</v>
      </c>
      <c r="B12" s="20" t="str">
        <f>'Calculations - 3'!B2476</f>
        <v>KUPE</v>
      </c>
      <c r="C12" s="21">
        <f>'Calculations - 3'!C2476</f>
        <v>3.0725420053630899E-4</v>
      </c>
      <c r="D12" s="21">
        <f>'Calculations - 3'!D2476</f>
        <v>7.3929742854899401E-4</v>
      </c>
      <c r="E12" s="21">
        <f>'Calculations - 3'!E2476</f>
        <v>1.0414503686489399E-3</v>
      </c>
      <c r="F12" s="21">
        <f>'Calculations - 3'!F2476</f>
        <v>8.4550370027938098E-4</v>
      </c>
      <c r="G12" s="21">
        <f>'Calculations - 3'!G2476</f>
        <v>2.9946145390402098E-4</v>
      </c>
      <c r="H12" s="21">
        <f>'Calculations - 3'!H2476</f>
        <v>4.3381064614171801E-4</v>
      </c>
      <c r="I12" s="21">
        <f>'Calculations - 3'!I2476</f>
        <v>2.9946145390402098E-4</v>
      </c>
      <c r="J12" s="120">
        <f>'Calculations - 3'!J2476</f>
        <v>3.0765520949124249E-4</v>
      </c>
      <c r="K12" s="21">
        <f>'Calculations - 3'!K2476</f>
        <v>7.4112087090666325E-4</v>
      </c>
      <c r="L12" s="21">
        <f>'Calculations - 3'!L2476</f>
        <v>1.0446961218565692E-3</v>
      </c>
      <c r="M12" s="21">
        <f>'Calculations - 3'!M2476</f>
        <v>8.4741619138473611E-4</v>
      </c>
      <c r="N12" s="21">
        <f>'Calculations - 3'!N2476</f>
        <v>3.0016238202917352E-4</v>
      </c>
      <c r="O12" s="21">
        <f>'Calculations - 3'!O2476</f>
        <v>4.3405022520148708E-4</v>
      </c>
      <c r="P12" s="21">
        <f>'Calculations - 3'!P2476</f>
        <v>3.0016238202917352E-4</v>
      </c>
      <c r="R12" s="21">
        <f t="shared" si="2"/>
        <v>4.010089549334999E-7</v>
      </c>
      <c r="S12" s="21">
        <f t="shared" si="1"/>
        <v>1.8234423576692386E-6</v>
      </c>
      <c r="T12" s="21">
        <f t="shared" si="1"/>
        <v>3.245753207629324E-6</v>
      </c>
      <c r="U12" s="21">
        <f t="shared" si="1"/>
        <v>1.9124911053551314E-6</v>
      </c>
      <c r="V12" s="21">
        <f t="shared" si="1"/>
        <v>7.0092812515254194E-7</v>
      </c>
      <c r="W12" s="21">
        <f t="shared" si="1"/>
        <v>2.3957905976907008E-7</v>
      </c>
      <c r="X12" s="21">
        <f t="shared" si="1"/>
        <v>7.0092812515254194E-7</v>
      </c>
      <c r="Y12" s="18"/>
      <c r="AG12" s="8"/>
      <c r="AH12" s="8"/>
      <c r="AI12" s="8"/>
      <c r="AJ12" s="8"/>
    </row>
    <row r="13" spans="1:36" x14ac:dyDescent="0.25">
      <c r="A13" s="20" t="str">
        <f>'Calculations - 3'!A2477</f>
        <v>Buller Electricity</v>
      </c>
      <c r="B13" s="20" t="str">
        <f>'Calculations - 3'!B2477</f>
        <v>BUEL</v>
      </c>
      <c r="C13" s="21">
        <f>'Calculations - 3'!C2477</f>
        <v>2.6130232233038198E-3</v>
      </c>
      <c r="D13" s="21">
        <f>'Calculations - 3'!D2477</f>
        <v>7.5576387759074802E-4</v>
      </c>
      <c r="E13" s="21">
        <f>'Calculations - 3'!E2477</f>
        <v>7.5810244332299905E-4</v>
      </c>
      <c r="F13" s="21">
        <f>'Calculations - 3'!F2477</f>
        <v>1.937017013486982E-3</v>
      </c>
      <c r="G13" s="21">
        <f>'Calculations - 3'!G2477</f>
        <v>1.496301406201135E-4</v>
      </c>
      <c r="H13" s="21">
        <f>'Calculations - 3'!H2477</f>
        <v>1.382437573033897E-4</v>
      </c>
      <c r="I13" s="21">
        <f>'Calculations - 3'!I2477</f>
        <v>1.496301406201135E-4</v>
      </c>
      <c r="J13" s="120">
        <f>'Calculations - 3'!J2477</f>
        <v>2.6164335776949566E-3</v>
      </c>
      <c r="K13" s="21">
        <f>'Calculations - 3'!K2477</f>
        <v>7.5762793367099173E-4</v>
      </c>
      <c r="L13" s="21">
        <f>'Calculations - 3'!L2477</f>
        <v>7.6046512282381806E-4</v>
      </c>
      <c r="M13" s="21">
        <f>'Calculations - 3'!M2477</f>
        <v>1.9413984583085617E-3</v>
      </c>
      <c r="N13" s="21">
        <f>'Calculations - 3'!N2477</f>
        <v>1.4998036924741717E-4</v>
      </c>
      <c r="O13" s="21">
        <f>'Calculations - 3'!O2477</f>
        <v>1.3832010469063864E-4</v>
      </c>
      <c r="P13" s="21">
        <f>'Calculations - 3'!P2477</f>
        <v>1.4998036924741717E-4</v>
      </c>
      <c r="R13" s="21">
        <f t="shared" si="2"/>
        <v>3.410354391136794E-6</v>
      </c>
      <c r="S13" s="21">
        <f t="shared" si="1"/>
        <v>1.8640560802437147E-6</v>
      </c>
      <c r="T13" s="21">
        <f t="shared" si="1"/>
        <v>2.3626795008190038E-6</v>
      </c>
      <c r="U13" s="21">
        <f t="shared" si="1"/>
        <v>4.3814448215796602E-6</v>
      </c>
      <c r="V13" s="21">
        <f t="shared" si="1"/>
        <v>3.502286273036751E-7</v>
      </c>
      <c r="W13" s="21">
        <f t="shared" si="1"/>
        <v>7.6347387248935005E-8</v>
      </c>
      <c r="X13" s="21">
        <f t="shared" si="1"/>
        <v>3.502286273036751E-7</v>
      </c>
      <c r="Y13" s="18"/>
      <c r="AG13" s="8"/>
      <c r="AH13" s="8"/>
      <c r="AI13" s="8"/>
      <c r="AJ13" s="8"/>
    </row>
    <row r="14" spans="1:36" x14ac:dyDescent="0.25">
      <c r="A14" s="20" t="str">
        <f>'Calculations - 3'!A2478</f>
        <v>Centralines</v>
      </c>
      <c r="B14" s="20" t="str">
        <f>'Calculations - 3'!B2478</f>
        <v>CHBP</v>
      </c>
      <c r="C14" s="21">
        <f>'Calculations - 3'!C2478</f>
        <v>6.7485259423491798E-4</v>
      </c>
      <c r="D14" s="21">
        <f>'Calculations - 3'!D2478</f>
        <v>2.0899268995007098E-3</v>
      </c>
      <c r="E14" s="21">
        <f>'Calculations - 3'!E2478</f>
        <v>2.3948344658401301E-3</v>
      </c>
      <c r="F14" s="21">
        <f>'Calculations - 3'!F2478</f>
        <v>1.7249255171091699E-3</v>
      </c>
      <c r="G14" s="21">
        <f>'Calculations - 3'!G2478</f>
        <v>4.75721127422076E-4</v>
      </c>
      <c r="H14" s="21">
        <f>'Calculations - 3'!H2478</f>
        <v>1.2599079173887E-4</v>
      </c>
      <c r="I14" s="21">
        <f>'Calculations - 3'!I2478</f>
        <v>4.75721127422076E-4</v>
      </c>
      <c r="J14" s="120">
        <f>'Calculations - 3'!J2478</f>
        <v>6.757333696094318E-4</v>
      </c>
      <c r="K14" s="21">
        <f>'Calculations - 3'!K2478</f>
        <v>2.0950816059636572E-3</v>
      </c>
      <c r="L14" s="21">
        <f>'Calculations - 3'!L2478</f>
        <v>2.4022981356253028E-3</v>
      </c>
      <c r="M14" s="21">
        <f>'Calculations - 3'!M2478</f>
        <v>1.7288272205644964E-3</v>
      </c>
      <c r="N14" s="21">
        <f>'Calculations - 3'!N2478</f>
        <v>4.7683461402808932E-4</v>
      </c>
      <c r="O14" s="21">
        <f>'Calculations - 3'!O2478</f>
        <v>1.2606037222448699E-4</v>
      </c>
      <c r="P14" s="21">
        <f>'Calculations - 3'!P2478</f>
        <v>4.7683461402808932E-4</v>
      </c>
      <c r="R14" s="21">
        <f t="shared" si="2"/>
        <v>8.807753745138135E-7</v>
      </c>
      <c r="S14" s="21">
        <f t="shared" si="1"/>
        <v>5.1547064629474393E-6</v>
      </c>
      <c r="T14" s="21">
        <f t="shared" si="1"/>
        <v>7.4636697851727246E-6</v>
      </c>
      <c r="U14" s="21">
        <f t="shared" si="1"/>
        <v>3.9017034553264895E-6</v>
      </c>
      <c r="V14" s="21">
        <f t="shared" si="1"/>
        <v>1.1134866060133106E-6</v>
      </c>
      <c r="W14" s="21">
        <f t="shared" si="1"/>
        <v>6.958048561698767E-8</v>
      </c>
      <c r="X14" s="21">
        <f t="shared" si="1"/>
        <v>1.1134866060133106E-6</v>
      </c>
      <c r="Y14" s="18"/>
      <c r="AG14" s="8"/>
      <c r="AH14" s="8"/>
      <c r="AI14" s="8"/>
      <c r="AJ14" s="8"/>
    </row>
    <row r="15" spans="1:36" x14ac:dyDescent="0.25">
      <c r="A15" s="20" t="str">
        <f>'Calculations - 3'!A2479</f>
        <v>Contact Energy</v>
      </c>
      <c r="B15" s="20" t="str">
        <f>'Calculations - 3'!B2479</f>
        <v>CTCT</v>
      </c>
      <c r="C15" s="21">
        <f>'Calculations - 3'!C2479</f>
        <v>2.1072793928039655E-2</v>
      </c>
      <c r="D15" s="21">
        <f>'Calculations - 3'!D2479</f>
        <v>0.1257880477967728</v>
      </c>
      <c r="E15" s="21">
        <f>'Calculations - 3'!E2479</f>
        <v>0.24072727967450905</v>
      </c>
      <c r="F15" s="21">
        <f>'Calculations - 3'!F2479</f>
        <v>9.2200010011037254E-4</v>
      </c>
      <c r="G15" s="21">
        <f>'Calculations - 3'!G2479</f>
        <v>5.9665817050249294E-2</v>
      </c>
      <c r="H15" s="21">
        <f>'Calculations - 3'!H2479</f>
        <v>0.2139245552615241</v>
      </c>
      <c r="I15" s="21">
        <f>'Calculations - 3'!I2479</f>
        <v>5.9665817050249294E-2</v>
      </c>
      <c r="J15" s="120">
        <f>'Calculations - 3'!J2479</f>
        <v>2.1100296819963872E-2</v>
      </c>
      <c r="K15" s="21">
        <f>'Calculations - 3'!K2479</f>
        <v>0.12609829810413731</v>
      </c>
      <c r="L15" s="21">
        <f>'Calculations - 3'!L2479</f>
        <v>0.24147752314619847</v>
      </c>
      <c r="M15" s="21">
        <f>'Calculations - 3'!M2479</f>
        <v>9.2408562261017365E-4</v>
      </c>
      <c r="N15" s="21">
        <f>'Calculations - 3'!N2479</f>
        <v>5.9805472584327238E-2</v>
      </c>
      <c r="O15" s="21">
        <f>'Calculations - 3'!O2479</f>
        <v>0.21404269861339179</v>
      </c>
      <c r="P15" s="21">
        <f>'Calculations - 3'!P2479</f>
        <v>5.9805472584327238E-2</v>
      </c>
      <c r="R15" s="21">
        <f t="shared" si="2"/>
        <v>2.7502891924217204E-5</v>
      </c>
      <c r="S15" s="21">
        <f t="shared" si="1"/>
        <v>3.1025030736450687E-4</v>
      </c>
      <c r="T15" s="21">
        <f t="shared" si="1"/>
        <v>7.5024347168942129E-4</v>
      </c>
      <c r="U15" s="21">
        <f t="shared" si="1"/>
        <v>2.085522499801107E-6</v>
      </c>
      <c r="V15" s="21">
        <f t="shared" si="1"/>
        <v>1.3965553407794401E-4</v>
      </c>
      <c r="W15" s="21">
        <f t="shared" si="1"/>
        <v>1.1814335186768887E-4</v>
      </c>
      <c r="X15" s="21">
        <f t="shared" si="1"/>
        <v>1.3965553407794401E-4</v>
      </c>
      <c r="Y15" s="18"/>
      <c r="AG15" s="8"/>
      <c r="AH15" s="8"/>
      <c r="AI15" s="8"/>
      <c r="AJ15" s="8"/>
    </row>
    <row r="16" spans="1:36" x14ac:dyDescent="0.25">
      <c r="A16" s="20" t="str">
        <f>'Calculations - 3'!A2480</f>
        <v>Counties Power</v>
      </c>
      <c r="B16" s="20" t="str">
        <f>'Calculations - 3'!B2480</f>
        <v>COUP</v>
      </c>
      <c r="C16" s="21">
        <f>'Calculations - 3'!C2480</f>
        <v>3.1693351762412877E-3</v>
      </c>
      <c r="D16" s="21">
        <f>'Calculations - 3'!D2480</f>
        <v>1.0607991154531711E-2</v>
      </c>
      <c r="E16" s="21">
        <f>'Calculations - 3'!E2480</f>
        <v>1.0838096245646571E-2</v>
      </c>
      <c r="F16" s="21">
        <f>'Calculations - 3'!F2480</f>
        <v>8.4785247846231159E-3</v>
      </c>
      <c r="G16" s="21">
        <f>'Calculations - 3'!G2480</f>
        <v>2.6277464876554101E-2</v>
      </c>
      <c r="H16" s="21">
        <f>'Calculations - 3'!H2480</f>
        <v>1.4169617187645601E-2</v>
      </c>
      <c r="I16" s="21">
        <f>'Calculations - 3'!I2480</f>
        <v>2.6277464876554101E-2</v>
      </c>
      <c r="J16" s="120">
        <f>'Calculations - 3'!J2480</f>
        <v>3.1734715941800504E-3</v>
      </c>
      <c r="K16" s="21">
        <f>'Calculations - 3'!K2480</f>
        <v>1.0634155266097629E-2</v>
      </c>
      <c r="L16" s="21">
        <f>'Calculations - 3'!L2480</f>
        <v>1.0871873933679404E-2</v>
      </c>
      <c r="M16" s="21">
        <f>'Calculations - 3'!M2480</f>
        <v>8.4977028239761852E-3</v>
      </c>
      <c r="N16" s="21">
        <f>'Calculations - 3'!N2480</f>
        <v>2.6338970669535347E-2</v>
      </c>
      <c r="O16" s="21">
        <f>'Calculations - 3'!O2480</f>
        <v>1.4177442591639939E-2</v>
      </c>
      <c r="P16" s="21">
        <f>'Calculations - 3'!P2480</f>
        <v>2.6338970669535347E-2</v>
      </c>
      <c r="R16" s="21">
        <f t="shared" si="2"/>
        <v>4.1364179387626612E-6</v>
      </c>
      <c r="S16" s="21">
        <f t="shared" si="1"/>
        <v>2.6164111565918358E-5</v>
      </c>
      <c r="T16" s="21">
        <f t="shared" si="1"/>
        <v>3.3777688032832556E-5</v>
      </c>
      <c r="U16" s="21">
        <f t="shared" si="1"/>
        <v>1.9178039353069318E-5</v>
      </c>
      <c r="V16" s="21">
        <f t="shared" si="1"/>
        <v>6.1505792981246532E-5</v>
      </c>
      <c r="W16" s="21">
        <f t="shared" si="1"/>
        <v>7.825403994337482E-6</v>
      </c>
      <c r="X16" s="21">
        <f t="shared" si="1"/>
        <v>6.1505792981246532E-5</v>
      </c>
      <c r="Y16" s="18"/>
      <c r="AG16" s="8"/>
      <c r="AH16" s="8"/>
      <c r="AI16" s="8"/>
      <c r="AJ16" s="8"/>
    </row>
    <row r="17" spans="1:36" x14ac:dyDescent="0.25">
      <c r="A17" s="20" t="str">
        <f>'Calculations - 3'!A2481</f>
        <v>Daiken Southland</v>
      </c>
      <c r="B17" s="20" t="str">
        <f>'Calculations - 3'!B2481</f>
        <v>RAYN</v>
      </c>
      <c r="C17" s="21">
        <f>'Calculations - 3'!C2481</f>
        <v>2.7616868210116499E-3</v>
      </c>
      <c r="D17" s="21">
        <f>'Calculations - 3'!D2481</f>
        <v>8.9282868467389605E-4</v>
      </c>
      <c r="E17" s="21">
        <f>'Calculations - 3'!E2481</f>
        <v>1.38886202117291E-2</v>
      </c>
      <c r="F17" s="21">
        <f>'Calculations - 3'!F2481</f>
        <v>2.8189147969117901E-3</v>
      </c>
      <c r="G17" s="21">
        <f>'Calculations - 3'!G2481</f>
        <v>1.74265791134395E-4</v>
      </c>
      <c r="H17" s="21">
        <f>'Calculations - 3'!H2481</f>
        <v>1.8694964445125099E-4</v>
      </c>
      <c r="I17" s="21">
        <f>'Calculations - 3'!I2481</f>
        <v>1.74265791134395E-4</v>
      </c>
      <c r="J17" s="120">
        <f>'Calculations - 3'!J2481</f>
        <v>2.7652912018273214E-3</v>
      </c>
      <c r="K17" s="21">
        <f>'Calculations - 3'!K2481</f>
        <v>8.9503080465823273E-4</v>
      </c>
      <c r="L17" s="21">
        <f>'Calculations - 3'!L2481</f>
        <v>1.3931905071919074E-2</v>
      </c>
      <c r="M17" s="21">
        <f>'Calculations - 3'!M2481</f>
        <v>2.8252910546077248E-3</v>
      </c>
      <c r="N17" s="21">
        <f>'Calculations - 3'!N2481</f>
        <v>1.746736826765806E-4</v>
      </c>
      <c r="O17" s="21">
        <f>'Calculations - 3'!O2481</f>
        <v>1.8705289046524383E-4</v>
      </c>
      <c r="P17" s="21">
        <f>'Calculations - 3'!P2481</f>
        <v>1.746736826765806E-4</v>
      </c>
      <c r="R17" s="21">
        <f t="shared" si="2"/>
        <v>3.6043808156714652E-6</v>
      </c>
      <c r="S17" s="21">
        <f t="shared" si="1"/>
        <v>2.2021199843366788E-6</v>
      </c>
      <c r="T17" s="21">
        <f t="shared" si="1"/>
        <v>4.3284860189974142E-5</v>
      </c>
      <c r="U17" s="21">
        <f t="shared" si="1"/>
        <v>6.3762576959346812E-6</v>
      </c>
      <c r="V17" s="21">
        <f t="shared" si="1"/>
        <v>4.0789154218560182E-7</v>
      </c>
      <c r="W17" s="21">
        <f t="shared" si="1"/>
        <v>1.0324601399283703E-7</v>
      </c>
      <c r="X17" s="21">
        <f t="shared" si="1"/>
        <v>4.0789154218560182E-7</v>
      </c>
      <c r="Y17" s="18"/>
      <c r="AG17" s="8"/>
      <c r="AH17" s="8"/>
      <c r="AI17" s="8"/>
      <c r="AJ17" s="8"/>
    </row>
    <row r="18" spans="1:36" x14ac:dyDescent="0.25">
      <c r="A18" s="20" t="str">
        <f>'Calculations - 3'!A2482</f>
        <v>Eastland Network</v>
      </c>
      <c r="B18" s="20" t="str">
        <f>'Calculations - 3'!B2482</f>
        <v>EAST</v>
      </c>
      <c r="C18" s="21">
        <f>'Calculations - 3'!C2482</f>
        <v>1.7207177449497467E-3</v>
      </c>
      <c r="D18" s="21">
        <f>'Calculations - 3'!D2482</f>
        <v>3.4784525864150289E-3</v>
      </c>
      <c r="E18" s="21">
        <f>'Calculations - 3'!E2482</f>
        <v>5.6552155363978219E-3</v>
      </c>
      <c r="F18" s="21">
        <f>'Calculations - 3'!F2482</f>
        <v>4.1001838151289195E-3</v>
      </c>
      <c r="G18" s="21">
        <f>'Calculations - 3'!G2482</f>
        <v>4.6569224526046913E-4</v>
      </c>
      <c r="H18" s="21">
        <f>'Calculations - 3'!H2482</f>
        <v>2.6409611835655599E-8</v>
      </c>
      <c r="I18" s="21">
        <f>'Calculations - 3'!I2482</f>
        <v>4.6569224526046913E-4</v>
      </c>
      <c r="J18" s="120">
        <f>'Calculations - 3'!J2482</f>
        <v>1.7229635180699625E-3</v>
      </c>
      <c r="K18" s="21">
        <f>'Calculations - 3'!K2482</f>
        <v>3.4870320262186572E-3</v>
      </c>
      <c r="L18" s="21">
        <f>'Calculations - 3'!L2482</f>
        <v>5.6728404127430205E-3</v>
      </c>
      <c r="M18" s="21">
        <f>'Calculations - 3'!M2482</f>
        <v>4.1094582453580992E-3</v>
      </c>
      <c r="N18" s="21">
        <f>'Calculations - 3'!N2482</f>
        <v>4.6678225797533804E-4</v>
      </c>
      <c r="O18" s="21">
        <f>'Calculations - 3'!O2482</f>
        <v>2.6424196977880035E-8</v>
      </c>
      <c r="P18" s="21">
        <f>'Calculations - 3'!P2482</f>
        <v>4.6678225797533804E-4</v>
      </c>
      <c r="R18" s="21">
        <f t="shared" si="2"/>
        <v>2.2457731202157449E-6</v>
      </c>
      <c r="S18" s="21">
        <f t="shared" si="1"/>
        <v>8.5794398036282901E-6</v>
      </c>
      <c r="T18" s="21">
        <f t="shared" si="1"/>
        <v>1.7624876345198603E-5</v>
      </c>
      <c r="U18" s="21">
        <f t="shared" si="1"/>
        <v>9.2744302291796268E-6</v>
      </c>
      <c r="V18" s="21">
        <f t="shared" si="1"/>
        <v>1.0900127148689032E-6</v>
      </c>
      <c r="W18" s="21">
        <f t="shared" si="1"/>
        <v>1.4585142224435812E-11</v>
      </c>
      <c r="X18" s="21">
        <f t="shared" si="1"/>
        <v>1.0900127148689032E-6</v>
      </c>
      <c r="Y18" s="18"/>
      <c r="AG18" s="8"/>
      <c r="AH18" s="8"/>
      <c r="AI18" s="8"/>
      <c r="AJ18" s="8"/>
    </row>
    <row r="19" spans="1:36" x14ac:dyDescent="0.25">
      <c r="A19" s="25" t="str">
        <f>'Calculations - 3'!A2483</f>
        <v>Electra</v>
      </c>
      <c r="B19" s="25" t="str">
        <f>'Calculations - 3'!B2483</f>
        <v>HORO</v>
      </c>
      <c r="C19" s="26">
        <f>'Calculations - 3'!C2483</f>
        <v>2.6996056659138852E-2</v>
      </c>
      <c r="D19" s="26">
        <f>'Calculations - 3'!D2483</f>
        <v>7.9204253479569688E-3</v>
      </c>
      <c r="E19" s="26">
        <f>'Calculations - 3'!E2483</f>
        <v>9.5476400053585812E-3</v>
      </c>
      <c r="F19" s="26">
        <f>'Calculations - 3'!F2483</f>
        <v>6.7122674455096943E-3</v>
      </c>
      <c r="G19" s="26">
        <f>'Calculations - 3'!G2483</f>
        <v>1.6499756385817254E-3</v>
      </c>
      <c r="H19" s="26">
        <f>'Calculations - 3'!H2483</f>
        <v>1.4570460755388721E-3</v>
      </c>
      <c r="I19" s="26">
        <f>'Calculations - 3'!I2483</f>
        <v>1.6499756385817254E-3</v>
      </c>
      <c r="J19" s="121">
        <f>'Calculations - 3'!J2483</f>
        <v>2.6239752303849936E-2</v>
      </c>
      <c r="K19" s="26">
        <f>'Calculations - 3'!K2483</f>
        <v>5.4735077086660059E-3</v>
      </c>
      <c r="L19" s="26">
        <f>'Calculations - 3'!L2483</f>
        <v>6.4608256729319982E-3</v>
      </c>
      <c r="M19" s="26">
        <f>'Calculations - 3'!M2483</f>
        <v>4.4654955473605361E-3</v>
      </c>
      <c r="N19" s="26">
        <f>'Calculations - 3'!N2483</f>
        <v>1.1079379699374882E-3</v>
      </c>
      <c r="O19" s="26">
        <f>'Calculations - 3'!O2483</f>
        <v>9.0558431643286729E-4</v>
      </c>
      <c r="P19" s="26">
        <f>'Calculations - 3'!P2483</f>
        <v>1.1079379699374882E-3</v>
      </c>
      <c r="R19" s="132">
        <f t="shared" si="2"/>
        <v>-7.5630435528891565E-4</v>
      </c>
      <c r="S19" s="132">
        <f t="shared" si="1"/>
        <v>-2.4469176392909629E-3</v>
      </c>
      <c r="T19" s="132">
        <f t="shared" si="1"/>
        <v>-3.086814332426583E-3</v>
      </c>
      <c r="U19" s="132">
        <f t="shared" si="1"/>
        <v>-2.2467718981491582E-3</v>
      </c>
      <c r="V19" s="132">
        <f t="shared" si="1"/>
        <v>-5.4203766864423719E-4</v>
      </c>
      <c r="W19" s="132">
        <f t="shared" si="1"/>
        <v>-5.5146175910600478E-4</v>
      </c>
      <c r="X19" s="132">
        <f t="shared" si="1"/>
        <v>-5.4203766864423719E-4</v>
      </c>
      <c r="Y19" s="18"/>
      <c r="AG19" s="8"/>
      <c r="AH19" s="8"/>
      <c r="AI19" s="8"/>
      <c r="AJ19" s="8"/>
    </row>
    <row r="20" spans="1:36" x14ac:dyDescent="0.25">
      <c r="A20" s="20" t="str">
        <f>'Calculations - 3'!A2484</f>
        <v>Electricity Ashburton</v>
      </c>
      <c r="B20" s="20" t="str">
        <f>'Calculations - 3'!B2484</f>
        <v>EASH</v>
      </c>
      <c r="C20" s="21">
        <f>'Calculations - 3'!C2484</f>
        <v>1.703075316769212E-2</v>
      </c>
      <c r="D20" s="21">
        <f>'Calculations - 3'!D2484</f>
        <v>5.0986154834488399E-3</v>
      </c>
      <c r="E20" s="21">
        <f>'Calculations - 3'!E2484</f>
        <v>7.62979482333726E-3</v>
      </c>
      <c r="F20" s="21">
        <f>'Calculations - 3'!F2484</f>
        <v>1.71080377381784E-2</v>
      </c>
      <c r="G20" s="21">
        <f>'Calculations - 3'!G2484</f>
        <v>2.5879449317905362E-3</v>
      </c>
      <c r="H20" s="21">
        <f>'Calculations - 3'!H2484</f>
        <v>1.4795101845197041E-3</v>
      </c>
      <c r="I20" s="21">
        <f>'Calculations - 3'!I2484</f>
        <v>2.5879449317905362E-3</v>
      </c>
      <c r="J20" s="120">
        <f>'Calculations - 3'!J2484</f>
        <v>1.7052980640962091E-2</v>
      </c>
      <c r="K20" s="21">
        <f>'Calculations - 3'!K2484</f>
        <v>5.1111909788840604E-3</v>
      </c>
      <c r="L20" s="21">
        <f>'Calculations - 3'!L2484</f>
        <v>7.6535736146910206E-3</v>
      </c>
      <c r="M20" s="21">
        <f>'Calculations - 3'!M2484</f>
        <v>1.7146735345289446E-2</v>
      </c>
      <c r="N20" s="21">
        <f>'Calculations - 3'!N2484</f>
        <v>2.5940023504178408E-3</v>
      </c>
      <c r="O20" s="21">
        <f>'Calculations - 3'!O2484</f>
        <v>1.4803272683374443E-3</v>
      </c>
      <c r="P20" s="21">
        <f>'Calculations - 3'!P2484</f>
        <v>2.5940023504178408E-3</v>
      </c>
      <c r="R20" s="21">
        <f t="shared" si="2"/>
        <v>2.2227473269971487E-5</v>
      </c>
      <c r="S20" s="21">
        <f t="shared" si="1"/>
        <v>1.2575495435220539E-5</v>
      </c>
      <c r="T20" s="21">
        <f t="shared" si="1"/>
        <v>2.3778791353760639E-5</v>
      </c>
      <c r="U20" s="21">
        <f t="shared" si="1"/>
        <v>3.8697607111046195E-5</v>
      </c>
      <c r="V20" s="21">
        <f t="shared" si="1"/>
        <v>6.057418627304547E-6</v>
      </c>
      <c r="W20" s="21">
        <f t="shared" si="1"/>
        <v>8.1708381774025368E-7</v>
      </c>
      <c r="X20" s="21">
        <f t="shared" si="1"/>
        <v>6.057418627304547E-6</v>
      </c>
      <c r="Y20" s="18"/>
      <c r="AG20" s="8"/>
      <c r="AH20" s="8"/>
      <c r="AI20" s="8"/>
      <c r="AJ20" s="8"/>
    </row>
    <row r="21" spans="1:36" x14ac:dyDescent="0.25">
      <c r="A21" s="20" t="str">
        <f>'Calculations - 3'!A2485</f>
        <v>Electricity Invercargill</v>
      </c>
      <c r="B21" s="20" t="str">
        <f>'Calculations - 3'!B2485</f>
        <v>POWN</v>
      </c>
      <c r="C21" s="21">
        <f>'Calculations - 3'!C2485</f>
        <v>2.26601143766045E-2</v>
      </c>
      <c r="D21" s="21">
        <f>'Calculations - 3'!D2485</f>
        <v>5.9153654284326103E-3</v>
      </c>
      <c r="E21" s="21">
        <f>'Calculations - 3'!E2485</f>
        <v>2.7161690571878699E-3</v>
      </c>
      <c r="F21" s="21">
        <f>'Calculations - 3'!F2485</f>
        <v>2.1927552186315799E-2</v>
      </c>
      <c r="G21" s="21">
        <f>'Calculations - 3'!G2485</f>
        <v>1.3783531498333299E-3</v>
      </c>
      <c r="H21" s="21">
        <f>'Calculations - 3'!H2485</f>
        <v>1.24765704596335E-3</v>
      </c>
      <c r="I21" s="21">
        <f>'Calculations - 3'!I2485</f>
        <v>1.3783531498333299E-3</v>
      </c>
      <c r="J21" s="120">
        <f>'Calculations - 3'!J2485</f>
        <v>2.2689688939845538E-2</v>
      </c>
      <c r="K21" s="21">
        <f>'Calculations - 3'!K2485</f>
        <v>5.9299553992167185E-3</v>
      </c>
      <c r="L21" s="21">
        <f>'Calculations - 3'!L2485</f>
        <v>2.7246341887920463E-3</v>
      </c>
      <c r="M21" s="21">
        <f>'Calculations - 3'!M2485</f>
        <v>2.1977151316993387E-2</v>
      </c>
      <c r="N21" s="21">
        <f>'Calculations - 3'!N2485</f>
        <v>1.3815793630120731E-3</v>
      </c>
      <c r="O21" s="21">
        <f>'Calculations - 3'!O2485</f>
        <v>1.2483460850744106E-3</v>
      </c>
      <c r="P21" s="21">
        <f>'Calculations - 3'!P2485</f>
        <v>1.3815793630120731E-3</v>
      </c>
      <c r="R21" s="21">
        <f t="shared" si="2"/>
        <v>2.9574563241038104E-5</v>
      </c>
      <c r="S21" s="21">
        <f t="shared" si="1"/>
        <v>1.458997078410823E-5</v>
      </c>
      <c r="T21" s="21">
        <f t="shared" si="1"/>
        <v>8.4651316041763763E-6</v>
      </c>
      <c r="U21" s="21">
        <f t="shared" si="1"/>
        <v>4.9599130677587672E-5</v>
      </c>
      <c r="V21" s="21">
        <f t="shared" si="1"/>
        <v>3.2262131787431578E-6</v>
      </c>
      <c r="W21" s="21">
        <f t="shared" si="1"/>
        <v>6.8903911106064225E-7</v>
      </c>
      <c r="X21" s="21">
        <f t="shared" si="1"/>
        <v>3.2262131787431578E-6</v>
      </c>
      <c r="Y21" s="18"/>
      <c r="AG21" s="8"/>
      <c r="AH21" s="8"/>
      <c r="AI21" s="8"/>
      <c r="AJ21" s="8"/>
    </row>
    <row r="22" spans="1:36" x14ac:dyDescent="0.25">
      <c r="A22" s="20" t="str">
        <f>'Calculations - 3'!A2486</f>
        <v>Electricity Southland</v>
      </c>
      <c r="B22" s="20" t="str">
        <f>'Calculations - 3'!B2486</f>
        <v>POWN</v>
      </c>
      <c r="C22" s="21">
        <f>'Calculations - 3'!C2486</f>
        <v>1.1909013459105301E-3</v>
      </c>
      <c r="D22" s="21">
        <f>'Calculations - 3'!D2486</f>
        <v>3.51400396036485E-4</v>
      </c>
      <c r="E22" s="21">
        <f>'Calculations - 3'!E2486</f>
        <v>4.5469033070934299E-4</v>
      </c>
      <c r="F22" s="21">
        <f>'Calculations - 3'!F2486</f>
        <v>6.6392964802218805E-4</v>
      </c>
      <c r="G22" s="21">
        <f>'Calculations - 3'!G2486</f>
        <v>5.1066130474997602E-5</v>
      </c>
      <c r="H22" s="21">
        <f>'Calculations - 3'!H2486</f>
        <v>5.29780558960301E-5</v>
      </c>
      <c r="I22" s="21">
        <f>'Calculations - 3'!I2486</f>
        <v>5.1066130474997602E-5</v>
      </c>
      <c r="J22" s="120">
        <f>'Calculations - 3'!J2486</f>
        <v>1.1924556358220071E-3</v>
      </c>
      <c r="K22" s="21">
        <f>'Calculations - 3'!K2486</f>
        <v>3.5226710859612728E-4</v>
      </c>
      <c r="L22" s="21">
        <f>'Calculations - 3'!L2486</f>
        <v>4.5610740505470275E-4</v>
      </c>
      <c r="M22" s="21">
        <f>'Calculations - 3'!M2486</f>
        <v>6.6543142683877328E-4</v>
      </c>
      <c r="N22" s="21">
        <f>'Calculations - 3'!N2486</f>
        <v>5.1185657334384676E-5</v>
      </c>
      <c r="O22" s="21">
        <f>'Calculations - 3'!O2486</f>
        <v>5.300731389818576E-5</v>
      </c>
      <c r="P22" s="21">
        <f>'Calculations - 3'!P2486</f>
        <v>5.1185657334384676E-5</v>
      </c>
      <c r="R22" s="21">
        <f t="shared" si="2"/>
        <v>1.5542899114769516E-6</v>
      </c>
      <c r="S22" s="21">
        <f t="shared" si="1"/>
        <v>8.6671255964228732E-7</v>
      </c>
      <c r="T22" s="21">
        <f t="shared" si="1"/>
        <v>1.4170743453597603E-6</v>
      </c>
      <c r="U22" s="21">
        <f t="shared" si="1"/>
        <v>1.5017788165852227E-6</v>
      </c>
      <c r="V22" s="21">
        <f t="shared" si="1"/>
        <v>1.1952685938707415E-7</v>
      </c>
      <c r="W22" s="21">
        <f t="shared" si="1"/>
        <v>2.925800215565987E-8</v>
      </c>
      <c r="X22" s="21">
        <f t="shared" si="1"/>
        <v>1.1952685938707415E-7</v>
      </c>
      <c r="Y22" s="18"/>
      <c r="AG22" s="8"/>
      <c r="AH22" s="8"/>
      <c r="AI22" s="8"/>
      <c r="AJ22" s="8"/>
    </row>
    <row r="23" spans="1:36" x14ac:dyDescent="0.25">
      <c r="A23" s="20" t="str">
        <f>'Calculations - 3'!A2487</f>
        <v>Genesis Power</v>
      </c>
      <c r="B23" s="20" t="str">
        <f>'Calculations - 3'!B2487</f>
        <v>GENE</v>
      </c>
      <c r="C23" s="21">
        <f>'Calculations - 3'!C2487</f>
        <v>1.2185178791492744E-2</v>
      </c>
      <c r="D23" s="21">
        <f>'Calculations - 3'!D2487</f>
        <v>3.2358849512230281E-2</v>
      </c>
      <c r="E23" s="21">
        <f>'Calculations - 3'!E2487</f>
        <v>2.0149298521381801E-5</v>
      </c>
      <c r="F23" s="21">
        <f>'Calculations - 3'!F2487</f>
        <v>2.758160019012712E-4</v>
      </c>
      <c r="G23" s="21">
        <f>'Calculations - 3'!G2487</f>
        <v>3.6673630231124396E-2</v>
      </c>
      <c r="H23" s="21">
        <f>'Calculations - 3'!H2487</f>
        <v>7.6869850076072957E-2</v>
      </c>
      <c r="I23" s="21">
        <f>'Calculations - 3'!I2487</f>
        <v>3.6673630231124396E-2</v>
      </c>
      <c r="J23" s="120">
        <f>'Calculations - 3'!J2487</f>
        <v>1.2201082124317246E-2</v>
      </c>
      <c r="K23" s="21">
        <f>'Calculations - 3'!K2487</f>
        <v>3.2438661093560743E-2</v>
      </c>
      <c r="L23" s="21">
        <f>'Calculations - 3'!L2487</f>
        <v>2.0212095225167214E-5</v>
      </c>
      <c r="M23" s="21">
        <f>'Calculations - 3'!M2487</f>
        <v>2.7643988521505974E-4</v>
      </c>
      <c r="N23" s="21">
        <f>'Calculations - 3'!N2487</f>
        <v>3.6759469588895886E-2</v>
      </c>
      <c r="O23" s="21">
        <f>'Calculations - 3'!O2487</f>
        <v>7.6912302714268008E-2</v>
      </c>
      <c r="P23" s="21">
        <f>'Calculations - 3'!P2487</f>
        <v>3.6759469588895886E-2</v>
      </c>
      <c r="R23" s="21">
        <f t="shared" si="2"/>
        <v>1.5903332824501737E-5</v>
      </c>
      <c r="S23" s="21">
        <f t="shared" si="1"/>
        <v>7.9811581330462011E-5</v>
      </c>
      <c r="T23" s="21">
        <f t="shared" si="1"/>
        <v>6.2796703785413058E-8</v>
      </c>
      <c r="U23" s="21">
        <f t="shared" si="1"/>
        <v>6.2388331378853855E-7</v>
      </c>
      <c r="V23" s="21">
        <f t="shared" si="1"/>
        <v>8.5839357771490266E-5</v>
      </c>
      <c r="W23" s="21">
        <f t="shared" si="1"/>
        <v>4.245263819505074E-5</v>
      </c>
      <c r="X23" s="21">
        <f t="shared" si="1"/>
        <v>8.5839357771490266E-5</v>
      </c>
      <c r="Y23" s="18"/>
      <c r="AG23" s="8"/>
      <c r="AH23" s="8"/>
      <c r="AI23" s="8"/>
      <c r="AJ23" s="8"/>
    </row>
    <row r="24" spans="1:36" x14ac:dyDescent="0.25">
      <c r="A24" s="20" t="str">
        <f>'Calculations - 3'!A2488</f>
        <v>Horizon Energy</v>
      </c>
      <c r="B24" s="20" t="str">
        <f>'Calculations - 3'!B2488</f>
        <v>HRZE</v>
      </c>
      <c r="C24" s="21">
        <f>'Calculations - 3'!C2488</f>
        <v>3.2632515822572498E-3</v>
      </c>
      <c r="D24" s="21">
        <f>'Calculations - 3'!D2488</f>
        <v>2.5343420194017308E-3</v>
      </c>
      <c r="E24" s="21">
        <f>'Calculations - 3'!E2488</f>
        <v>3.8489018577463883E-3</v>
      </c>
      <c r="F24" s="21">
        <f>'Calculations - 3'!F2488</f>
        <v>5.9132947251870254E-3</v>
      </c>
      <c r="G24" s="21">
        <f>'Calculations - 3'!G2488</f>
        <v>3.8518444579601165E-4</v>
      </c>
      <c r="H24" s="21">
        <f>'Calculations - 3'!H2488</f>
        <v>1.23632785313777E-9</v>
      </c>
      <c r="I24" s="21">
        <f>'Calculations - 3'!I2488</f>
        <v>3.8518444579601165E-4</v>
      </c>
      <c r="J24" s="120">
        <f>'Calculations - 3'!J2488</f>
        <v>3.2675105740119659E-3</v>
      </c>
      <c r="K24" s="21">
        <f>'Calculations - 3'!K2488</f>
        <v>2.5405928548686797E-3</v>
      </c>
      <c r="L24" s="21">
        <f>'Calculations - 3'!L2488</f>
        <v>3.8608972306673631E-3</v>
      </c>
      <c r="M24" s="21">
        <f>'Calculations - 3'!M2488</f>
        <v>5.9266703302394063E-3</v>
      </c>
      <c r="N24" s="21">
        <f>'Calculations - 3'!N2488</f>
        <v>3.8608601963100765E-4</v>
      </c>
      <c r="O24" s="21">
        <f>'Calculations - 3'!O2488</f>
        <v>1.2370106355158777E-9</v>
      </c>
      <c r="P24" s="21">
        <f>'Calculations - 3'!P2488</f>
        <v>3.8608601963100765E-4</v>
      </c>
      <c r="R24" s="21">
        <f t="shared" si="2"/>
        <v>4.2589917547161509E-6</v>
      </c>
      <c r="S24" s="21">
        <f t="shared" si="1"/>
        <v>6.2508354669488404E-6</v>
      </c>
      <c r="T24" s="21">
        <f t="shared" si="1"/>
        <v>1.1995372920974804E-5</v>
      </c>
      <c r="U24" s="21">
        <f t="shared" si="1"/>
        <v>1.3375605052380959E-5</v>
      </c>
      <c r="V24" s="21">
        <f t="shared" si="1"/>
        <v>9.0157383499599696E-7</v>
      </c>
      <c r="W24" s="21">
        <f t="shared" si="1"/>
        <v>6.8278237810767778E-13</v>
      </c>
      <c r="X24" s="21">
        <f t="shared" si="1"/>
        <v>9.0157383499599696E-7</v>
      </c>
      <c r="Y24" s="18"/>
      <c r="AG24" s="8"/>
      <c r="AH24" s="8"/>
      <c r="AI24" s="8"/>
      <c r="AJ24" s="8"/>
    </row>
    <row r="25" spans="1:36" x14ac:dyDescent="0.25">
      <c r="A25" s="25" t="str">
        <f>'Calculations - 3'!A2489</f>
        <v>KCE (Mangahao)</v>
      </c>
      <c r="B25" s="25" t="str">
        <f>'Calculations - 3'!B2489</f>
        <v>KCEM</v>
      </c>
      <c r="C25" s="26">
        <f>'Calculations - 3'!C2489</f>
        <v>5.1293005790432802E-4</v>
      </c>
      <c r="D25" s="26">
        <f>'Calculations - 3'!D2489</f>
        <v>0</v>
      </c>
      <c r="E25" s="26">
        <f>'Calculations - 3'!E2489</f>
        <v>0</v>
      </c>
      <c r="F25" s="26">
        <f>'Calculations - 3'!F2489</f>
        <v>0</v>
      </c>
      <c r="G25" s="26">
        <f>'Calculations - 3'!G2489</f>
        <v>1.79053823755453E-3</v>
      </c>
      <c r="H25" s="26">
        <f>'Calculations - 3'!H2489</f>
        <v>0</v>
      </c>
      <c r="I25" s="26">
        <f>'Calculations - 3'!I2489</f>
        <v>1.79053823755453E-3</v>
      </c>
      <c r="J25" s="121">
        <f>'Calculations - 3'!J2489</f>
        <v>0</v>
      </c>
      <c r="K25" s="26">
        <f>'Calculations - 3'!K2489</f>
        <v>0</v>
      </c>
      <c r="L25" s="26">
        <f>'Calculations - 3'!L2489</f>
        <v>0</v>
      </c>
      <c r="M25" s="26">
        <f>'Calculations - 3'!M2489</f>
        <v>0</v>
      </c>
      <c r="N25" s="26">
        <f>'Calculations - 3'!N2489</f>
        <v>0</v>
      </c>
      <c r="O25" s="26">
        <f>'Calculations - 3'!O2489</f>
        <v>0</v>
      </c>
      <c r="P25" s="26">
        <f>'Calculations - 3'!P2489</f>
        <v>0</v>
      </c>
      <c r="R25" s="132">
        <f t="shared" si="2"/>
        <v>-5.1293005790432802E-4</v>
      </c>
      <c r="S25" s="132">
        <f t="shared" si="1"/>
        <v>0</v>
      </c>
      <c r="T25" s="132">
        <f t="shared" si="1"/>
        <v>0</v>
      </c>
      <c r="U25" s="132">
        <f t="shared" si="1"/>
        <v>0</v>
      </c>
      <c r="V25" s="132">
        <f t="shared" si="1"/>
        <v>-1.79053823755453E-3</v>
      </c>
      <c r="W25" s="132">
        <f t="shared" si="1"/>
        <v>0</v>
      </c>
      <c r="X25" s="132">
        <f t="shared" si="1"/>
        <v>-1.79053823755453E-3</v>
      </c>
      <c r="Y25" s="18"/>
      <c r="AG25" s="8"/>
      <c r="AH25" s="8"/>
      <c r="AI25" s="8"/>
      <c r="AJ25" s="8"/>
    </row>
    <row r="26" spans="1:36" x14ac:dyDescent="0.25">
      <c r="A26" s="20" t="str">
        <f>'Calculations - 3'!A2490</f>
        <v>MainPower</v>
      </c>
      <c r="B26" s="20" t="str">
        <f>'Calculations - 3'!B2490</f>
        <v>MPOW</v>
      </c>
      <c r="C26" s="21">
        <f>'Calculations - 3'!C2490</f>
        <v>3.2110702331565148E-2</v>
      </c>
      <c r="D26" s="21">
        <f>'Calculations - 3'!D2490</f>
        <v>8.7864286990236781E-3</v>
      </c>
      <c r="E26" s="21">
        <f>'Calculations - 3'!E2490</f>
        <v>1.2829751949834737E-2</v>
      </c>
      <c r="F26" s="21">
        <f>'Calculations - 3'!F2490</f>
        <v>2.9550550037232226E-2</v>
      </c>
      <c r="G26" s="21">
        <f>'Calculations - 3'!G2490</f>
        <v>2.4153978725460247E-3</v>
      </c>
      <c r="H26" s="21">
        <f>'Calculations - 3'!H2490</f>
        <v>1.9658732358224349E-3</v>
      </c>
      <c r="I26" s="21">
        <f>'Calculations - 3'!I2490</f>
        <v>2.4153978725460247E-3</v>
      </c>
      <c r="J26" s="120">
        <f>'Calculations - 3'!J2490</f>
        <v>3.2152611210798314E-2</v>
      </c>
      <c r="K26" s="21">
        <f>'Calculations - 3'!K2490</f>
        <v>8.808100012413585E-3</v>
      </c>
      <c r="L26" s="21">
        <f>'Calculations - 3'!L2490</f>
        <v>1.2869736772729646E-2</v>
      </c>
      <c r="M26" s="21">
        <f>'Calculations - 3'!M2490</f>
        <v>2.9617392044057132E-2</v>
      </c>
      <c r="N26" s="21">
        <f>'Calculations - 3'!N2490</f>
        <v>2.4210514225446291E-3</v>
      </c>
      <c r="O26" s="21">
        <f>'Calculations - 3'!O2490</f>
        <v>1.9669589216294858E-3</v>
      </c>
      <c r="P26" s="21">
        <f>'Calculations - 3'!P2490</f>
        <v>2.4210514225446291E-3</v>
      </c>
      <c r="R26" s="21">
        <f t="shared" si="2"/>
        <v>4.1908879233165663E-5</v>
      </c>
      <c r="S26" s="21">
        <f t="shared" ref="S26:S66" si="3">K26-D26</f>
        <v>2.1671313389906924E-5</v>
      </c>
      <c r="T26" s="21">
        <f t="shared" ref="T26:T66" si="4">L26-E26</f>
        <v>3.9984822894908317E-5</v>
      </c>
      <c r="U26" s="21">
        <f t="shared" ref="U26:U66" si="5">M26-F26</f>
        <v>6.6842006824906208E-5</v>
      </c>
      <c r="V26" s="21">
        <f t="shared" ref="V26:V66" si="6">N26-G26</f>
        <v>5.6535499986043805E-6</v>
      </c>
      <c r="W26" s="21">
        <f t="shared" ref="W26:X66" si="7">O26-H26</f>
        <v>1.0856858070509671E-6</v>
      </c>
      <c r="X26" s="21">
        <f t="shared" si="7"/>
        <v>5.6535499986043805E-6</v>
      </c>
      <c r="Y26" s="18"/>
      <c r="AG26" s="8"/>
      <c r="AH26" s="8"/>
      <c r="AI26" s="8"/>
      <c r="AJ26" s="8"/>
    </row>
    <row r="27" spans="1:36" x14ac:dyDescent="0.25">
      <c r="A27" s="20" t="str">
        <f>'Calculations - 3'!A2491</f>
        <v>Marlborough Lines</v>
      </c>
      <c r="B27" s="20" t="str">
        <f>'Calculations - 3'!B2491</f>
        <v>MARL</v>
      </c>
      <c r="C27" s="21">
        <f>'Calculations - 3'!C2491</f>
        <v>2.0361884349416499E-2</v>
      </c>
      <c r="D27" s="21">
        <f>'Calculations - 3'!D2491</f>
        <v>4.5355604695322804E-3</v>
      </c>
      <c r="E27" s="21">
        <f>'Calculations - 3'!E2491</f>
        <v>8.6990711386473393E-3</v>
      </c>
      <c r="F27" s="21">
        <f>'Calculations - 3'!F2491</f>
        <v>1.8770460675951301E-2</v>
      </c>
      <c r="G27" s="21">
        <f>'Calculations - 3'!G2491</f>
        <v>1.46975419134799E-3</v>
      </c>
      <c r="H27" s="21">
        <f>'Calculations - 3'!H2491</f>
        <v>1.2550284557788099E-3</v>
      </c>
      <c r="I27" s="21">
        <f>'Calculations - 3'!I2491</f>
        <v>1.46975419134799E-3</v>
      </c>
      <c r="J27" s="120">
        <f>'Calculations - 3'!J2491</f>
        <v>2.0388459406646586E-2</v>
      </c>
      <c r="K27" s="21">
        <f>'Calculations - 3'!K2491</f>
        <v>4.546747216241446E-3</v>
      </c>
      <c r="L27" s="21">
        <f>'Calculations - 3'!L2491</f>
        <v>8.7261824047255195E-3</v>
      </c>
      <c r="M27" s="21">
        <f>'Calculations - 3'!M2491</f>
        <v>1.8812918608511871E-2</v>
      </c>
      <c r="N27" s="21">
        <f>'Calculations - 3'!N2491</f>
        <v>1.4731943404434618E-3</v>
      </c>
      <c r="O27" s="21">
        <f>'Calculations - 3'!O2491</f>
        <v>1.2557215658721031E-3</v>
      </c>
      <c r="P27" s="21">
        <f>'Calculations - 3'!P2491</f>
        <v>1.4731943404434618E-3</v>
      </c>
      <c r="R27" s="21">
        <f t="shared" si="2"/>
        <v>2.6575057230086158E-5</v>
      </c>
      <c r="S27" s="21">
        <f t="shared" si="3"/>
        <v>1.1186746709165689E-5</v>
      </c>
      <c r="T27" s="21">
        <f t="shared" si="4"/>
        <v>2.7111266078180124E-5</v>
      </c>
      <c r="U27" s="21">
        <f t="shared" si="5"/>
        <v>4.245793256056965E-5</v>
      </c>
      <c r="V27" s="21">
        <f t="shared" si="6"/>
        <v>3.4401490954718162E-6</v>
      </c>
      <c r="W27" s="21">
        <f t="shared" si="7"/>
        <v>6.9311009329316685E-7</v>
      </c>
      <c r="X27" s="21">
        <f t="shared" si="7"/>
        <v>3.4401490954718162E-6</v>
      </c>
      <c r="Y27" s="18"/>
      <c r="AG27" s="8"/>
      <c r="AH27" s="8"/>
      <c r="AI27" s="8"/>
      <c r="AJ27" s="8"/>
    </row>
    <row r="28" spans="1:36" x14ac:dyDescent="0.25">
      <c r="A28" s="20" t="str">
        <f>'Calculations - 3'!A2492</f>
        <v>Mercury</v>
      </c>
      <c r="B28" s="20" t="str">
        <f>'Calculations - 3'!B2492</f>
        <v>MRPL</v>
      </c>
      <c r="C28" s="21">
        <f>'Calculations - 3'!C2492</f>
        <v>6.1803285900319032E-3</v>
      </c>
      <c r="D28" s="21">
        <f>'Calculations - 3'!D2492</f>
        <v>0</v>
      </c>
      <c r="E28" s="21">
        <f>'Calculations - 3'!E2492</f>
        <v>0</v>
      </c>
      <c r="F28" s="21">
        <f>'Calculations - 3'!F2492</f>
        <v>0</v>
      </c>
      <c r="G28" s="21">
        <f>'Calculations - 3'!G2492</f>
        <v>6.1444975688674429E-2</v>
      </c>
      <c r="H28" s="21">
        <f>'Calculations - 3'!H2492</f>
        <v>0.1060036635234522</v>
      </c>
      <c r="I28" s="21">
        <f>'Calculations - 3'!I2492</f>
        <v>6.1444975688674429E-2</v>
      </c>
      <c r="J28" s="120">
        <f>'Calculations - 3'!J2492</f>
        <v>6.1883947681499202E-3</v>
      </c>
      <c r="K28" s="21">
        <f>'Calculations - 3'!K2492</f>
        <v>0</v>
      </c>
      <c r="L28" s="21">
        <f>'Calculations - 3'!L2492</f>
        <v>0</v>
      </c>
      <c r="M28" s="21">
        <f>'Calculations - 3'!M2492</f>
        <v>0</v>
      </c>
      <c r="N28" s="21">
        <f>'Calculations - 3'!N2492</f>
        <v>6.1588795572829896E-2</v>
      </c>
      <c r="O28" s="21">
        <f>'Calculations - 3'!O2492</f>
        <v>0.10606220578898878</v>
      </c>
      <c r="P28" s="21">
        <f>'Calculations - 3'!P2492</f>
        <v>6.1588795572829896E-2</v>
      </c>
      <c r="R28" s="21">
        <f t="shared" si="2"/>
        <v>8.0661781180170131E-6</v>
      </c>
      <c r="S28" s="21">
        <f t="shared" si="3"/>
        <v>0</v>
      </c>
      <c r="T28" s="21">
        <f t="shared" si="4"/>
        <v>0</v>
      </c>
      <c r="U28" s="21">
        <f t="shared" si="5"/>
        <v>0</v>
      </c>
      <c r="V28" s="21">
        <f t="shared" si="6"/>
        <v>1.4381988415546748E-4</v>
      </c>
      <c r="W28" s="21">
        <f t="shared" si="7"/>
        <v>5.8542265536587479E-5</v>
      </c>
      <c r="X28" s="21">
        <f t="shared" si="7"/>
        <v>1.4381988415546748E-4</v>
      </c>
      <c r="Y28" s="18"/>
      <c r="AG28" s="8"/>
      <c r="AH28" s="8"/>
      <c r="AI28" s="8"/>
      <c r="AJ28" s="8"/>
    </row>
    <row r="29" spans="1:36" x14ac:dyDescent="0.25">
      <c r="A29" s="20" t="str">
        <f>'Calculations - 3'!A2493</f>
        <v>Meridian</v>
      </c>
      <c r="B29" s="20" t="str">
        <f>'Calculations - 3'!B2493</f>
        <v>MERI</v>
      </c>
      <c r="C29" s="21">
        <f>'Calculations - 3'!C2493</f>
        <v>2.3396579005108662E-3</v>
      </c>
      <c r="D29" s="21">
        <f>'Calculations - 3'!D2493</f>
        <v>0.33780266575343643</v>
      </c>
      <c r="E29" s="21">
        <f>'Calculations - 3'!E2493</f>
        <v>1.10495180100999E-2</v>
      </c>
      <c r="F29" s="21">
        <f>'Calculations - 3'!F2493</f>
        <v>4.8612167220675277E-4</v>
      </c>
      <c r="G29" s="21">
        <f>'Calculations - 3'!G2493</f>
        <v>7.35779357326274E-2</v>
      </c>
      <c r="H29" s="21">
        <f>'Calculations - 3'!H2493</f>
        <v>4.6996016222269739E-5</v>
      </c>
      <c r="I29" s="21">
        <f>'Calculations - 3'!I2493</f>
        <v>7.35779357326274E-2</v>
      </c>
      <c r="J29" s="120">
        <f>'Calculations - 3'!J2493</f>
        <v>2.3427114755895733E-3</v>
      </c>
      <c r="K29" s="21">
        <f>'Calculations - 3'!K2493</f>
        <v>0.33863584015048165</v>
      </c>
      <c r="L29" s="21">
        <f>'Calculations - 3'!L2493</f>
        <v>1.1083954608908318E-2</v>
      </c>
      <c r="M29" s="21">
        <f>'Calculations - 3'!M2493</f>
        <v>4.8722125742903932E-4</v>
      </c>
      <c r="N29" s="21">
        <f>'Calculations - 3'!N2493</f>
        <v>7.375015437336839E-2</v>
      </c>
      <c r="O29" s="21">
        <f>'Calculations - 3'!O2493</f>
        <v>4.7021970544690272E-5</v>
      </c>
      <c r="P29" s="21">
        <f>'Calculations - 3'!P2493</f>
        <v>7.375015437336839E-2</v>
      </c>
      <c r="R29" s="21">
        <f t="shared" si="2"/>
        <v>3.0535750787071339E-6</v>
      </c>
      <c r="S29" s="21">
        <f t="shared" si="3"/>
        <v>8.3317439704522211E-4</v>
      </c>
      <c r="T29" s="21">
        <f t="shared" si="4"/>
        <v>3.4436598808418317E-5</v>
      </c>
      <c r="U29" s="21">
        <f t="shared" si="5"/>
        <v>1.0995852222865491E-6</v>
      </c>
      <c r="V29" s="21">
        <f t="shared" si="6"/>
        <v>1.722186407409898E-4</v>
      </c>
      <c r="W29" s="21">
        <f t="shared" si="7"/>
        <v>2.5954322420533593E-8</v>
      </c>
      <c r="X29" s="21">
        <f t="shared" si="7"/>
        <v>1.722186407409898E-4</v>
      </c>
      <c r="Y29" s="18"/>
      <c r="AG29" s="8"/>
      <c r="AH29" s="8"/>
      <c r="AI29" s="8"/>
      <c r="AJ29" s="8"/>
    </row>
    <row r="30" spans="1:36" x14ac:dyDescent="0.25">
      <c r="A30" s="20" t="str">
        <f>'Calculations - 3'!A2494</f>
        <v>Methanex</v>
      </c>
      <c r="B30" s="20" t="str">
        <f>'Calculations - 3'!B2494</f>
        <v>METH</v>
      </c>
      <c r="C30" s="21">
        <f>'Calculations - 3'!C2494</f>
        <v>2.8373745580092299E-4</v>
      </c>
      <c r="D30" s="21">
        <f>'Calculations - 3'!D2494</f>
        <v>6.3190269347625401E-4</v>
      </c>
      <c r="E30" s="21">
        <f>'Calculations - 3'!E2494</f>
        <v>9.21025492000555E-4</v>
      </c>
      <c r="F30" s="21">
        <f>'Calculations - 3'!F2494</f>
        <v>6.7793883540969899E-4</v>
      </c>
      <c r="G30" s="21">
        <f>'Calculations - 3'!G2494</f>
        <v>2.70700933199751E-4</v>
      </c>
      <c r="H30" s="21">
        <f>'Calculations - 3'!H2494</f>
        <v>4.1308200349390601E-4</v>
      </c>
      <c r="I30" s="21">
        <f>'Calculations - 3'!I2494</f>
        <v>2.70700933199751E-4</v>
      </c>
      <c r="J30" s="120">
        <f>'Calculations - 3'!J2494</f>
        <v>2.8410777217227813E-4</v>
      </c>
      <c r="K30" s="21">
        <f>'Calculations - 3'!K2494</f>
        <v>6.3346125176783541E-4</v>
      </c>
      <c r="L30" s="21">
        <f>'Calculations - 3'!L2494</f>
        <v>9.2389593262351747E-4</v>
      </c>
      <c r="M30" s="21">
        <f>'Calculations - 3'!M2494</f>
        <v>6.7947230237414566E-4</v>
      </c>
      <c r="N30" s="21">
        <f>'Calculations - 3'!N2494</f>
        <v>2.7133454361976035E-4</v>
      </c>
      <c r="O30" s="21">
        <f>'Calculations - 3'!O2494</f>
        <v>4.1331013482006127E-4</v>
      </c>
      <c r="P30" s="21">
        <f>'Calculations - 3'!P2494</f>
        <v>2.7133454361976035E-4</v>
      </c>
      <c r="R30" s="21">
        <f t="shared" si="2"/>
        <v>3.7031637135513705E-7</v>
      </c>
      <c r="S30" s="21">
        <f t="shared" si="3"/>
        <v>1.558558291581396E-6</v>
      </c>
      <c r="T30" s="21">
        <f t="shared" si="4"/>
        <v>2.8704406229624647E-6</v>
      </c>
      <c r="U30" s="21">
        <f t="shared" si="5"/>
        <v>1.5334669644466708E-6</v>
      </c>
      <c r="V30" s="21">
        <f t="shared" si="6"/>
        <v>6.3361042000934474E-7</v>
      </c>
      <c r="W30" s="21">
        <f t="shared" si="7"/>
        <v>2.2813132615525766E-7</v>
      </c>
      <c r="X30" s="21">
        <f t="shared" si="7"/>
        <v>6.3361042000934474E-7</v>
      </c>
      <c r="Y30" s="18"/>
      <c r="AG30" s="8"/>
      <c r="AH30" s="8"/>
      <c r="AI30" s="8"/>
      <c r="AJ30" s="8"/>
    </row>
    <row r="31" spans="1:36" x14ac:dyDescent="0.25">
      <c r="A31" s="20" t="str">
        <f>'Calculations - 3'!A2495</f>
        <v>Nelson Electricity</v>
      </c>
      <c r="B31" s="20" t="str">
        <f>'Calculations - 3'!B2495</f>
        <v>NELS</v>
      </c>
      <c r="C31" s="21">
        <f>'Calculations - 3'!C2495</f>
        <v>2.8103271080168802E-3</v>
      </c>
      <c r="D31" s="21">
        <f>'Calculations - 3'!D2495</f>
        <v>6.4892360631251303E-4</v>
      </c>
      <c r="E31" s="21">
        <f>'Calculations - 3'!E2495</f>
        <v>1.21508511799934E-3</v>
      </c>
      <c r="F31" s="21">
        <f>'Calculations - 3'!F2495</f>
        <v>2.3148481416020001E-3</v>
      </c>
      <c r="G31" s="21">
        <f>'Calculations - 3'!G2495</f>
        <v>1.7312902185142901E-4</v>
      </c>
      <c r="H31" s="21">
        <f>'Calculations - 3'!H2495</f>
        <v>1.5531752361924299E-4</v>
      </c>
      <c r="I31" s="21">
        <f>'Calculations - 3'!I2495</f>
        <v>1.7312902185142901E-4</v>
      </c>
      <c r="J31" s="120">
        <f>'Calculations - 3'!J2495</f>
        <v>2.8139949710912987E-3</v>
      </c>
      <c r="K31" s="21">
        <f>'Calculations - 3'!K2495</f>
        <v>6.5052414588555611E-4</v>
      </c>
      <c r="L31" s="21">
        <f>'Calculations - 3'!L2495</f>
        <v>1.2188720160964672E-3</v>
      </c>
      <c r="M31" s="21">
        <f>'Calculations - 3'!M2495</f>
        <v>2.3200842233359995E-3</v>
      </c>
      <c r="N31" s="21">
        <f>'Calculations - 3'!N2495</f>
        <v>1.7353425263860975E-4</v>
      </c>
      <c r="O31" s="21">
        <f>'Calculations - 3'!O2495</f>
        <v>1.5540330027457707E-4</v>
      </c>
      <c r="P31" s="21">
        <f>'Calculations - 3'!P2495</f>
        <v>1.7353425263860975E-4</v>
      </c>
      <c r="R31" s="21">
        <f t="shared" si="2"/>
        <v>3.6678630744185238E-6</v>
      </c>
      <c r="S31" s="21">
        <f t="shared" si="3"/>
        <v>1.6005395730430772E-6</v>
      </c>
      <c r="T31" s="21">
        <f t="shared" si="4"/>
        <v>3.7868980971272458E-6</v>
      </c>
      <c r="U31" s="21">
        <f t="shared" si="5"/>
        <v>5.2360817339993856E-6</v>
      </c>
      <c r="V31" s="21">
        <f t="shared" si="6"/>
        <v>4.0523078718074151E-7</v>
      </c>
      <c r="W31" s="21">
        <f t="shared" si="7"/>
        <v>8.5776655334076366E-8</v>
      </c>
      <c r="X31" s="21">
        <f t="shared" si="7"/>
        <v>4.0523078718074151E-7</v>
      </c>
      <c r="Y31" s="18"/>
      <c r="AG31" s="8"/>
      <c r="AH31" s="8"/>
      <c r="AI31" s="8"/>
      <c r="AJ31" s="8"/>
    </row>
    <row r="32" spans="1:36" x14ac:dyDescent="0.25">
      <c r="A32" s="20" t="str">
        <f>'Calculations - 3'!A2496</f>
        <v>Network Tasman</v>
      </c>
      <c r="B32" s="20" t="str">
        <f>'Calculations - 3'!B2496</f>
        <v>TASM</v>
      </c>
      <c r="C32" s="21">
        <f>'Calculations - 3'!C2496</f>
        <v>3.0565205892955666E-2</v>
      </c>
      <c r="D32" s="21">
        <f>'Calculations - 3'!D2496</f>
        <v>7.0900403161313292E-3</v>
      </c>
      <c r="E32" s="21">
        <f>'Calculations - 3'!E2496</f>
        <v>1.3448541566976511E-2</v>
      </c>
      <c r="F32" s="21">
        <f>'Calculations - 3'!F2496</f>
        <v>2.5726243128928794E-2</v>
      </c>
      <c r="G32" s="21">
        <f>'Calculations - 3'!G2496</f>
        <v>2.0254603213287503E-3</v>
      </c>
      <c r="H32" s="21">
        <f>'Calculations - 3'!H2496</f>
        <v>1.7436864441997596E-3</v>
      </c>
      <c r="I32" s="21">
        <f>'Calculations - 3'!I2496</f>
        <v>2.0254603213287503E-3</v>
      </c>
      <c r="J32" s="120">
        <f>'Calculations - 3'!J2496</f>
        <v>3.0605097686952517E-2</v>
      </c>
      <c r="K32" s="21">
        <f>'Calculations - 3'!K2496</f>
        <v>7.1075275673116696E-3</v>
      </c>
      <c r="L32" s="21">
        <f>'Calculations - 3'!L2496</f>
        <v>1.3490454891166483E-2</v>
      </c>
      <c r="M32" s="21">
        <f>'Calculations - 3'!M2496</f>
        <v>2.5784434726602492E-2</v>
      </c>
      <c r="N32" s="21">
        <f>'Calculations - 3'!N2496</f>
        <v>2.0302011722365763E-3</v>
      </c>
      <c r="O32" s="21">
        <f>'Calculations - 3'!O2496</f>
        <v>1.7446494236991075E-3</v>
      </c>
      <c r="P32" s="21">
        <f>'Calculations - 3'!P2496</f>
        <v>2.0302011722365763E-3</v>
      </c>
      <c r="R32" s="21">
        <f t="shared" si="2"/>
        <v>3.9891793996851138E-5</v>
      </c>
      <c r="S32" s="21">
        <f t="shared" si="3"/>
        <v>1.7487251180340474E-5</v>
      </c>
      <c r="T32" s="21">
        <f t="shared" si="4"/>
        <v>4.1913324189972803E-5</v>
      </c>
      <c r="U32" s="21">
        <f t="shared" si="5"/>
        <v>5.8191597673697831E-5</v>
      </c>
      <c r="V32" s="21">
        <f t="shared" si="6"/>
        <v>4.7408509078260101E-6</v>
      </c>
      <c r="W32" s="21">
        <f t="shared" si="7"/>
        <v>9.6297949934791814E-7</v>
      </c>
      <c r="X32" s="21">
        <f t="shared" si="7"/>
        <v>4.7408509078260101E-6</v>
      </c>
      <c r="Y32" s="18"/>
      <c r="AG32" s="8"/>
      <c r="AH32" s="8"/>
      <c r="AI32" s="8"/>
      <c r="AJ32" s="8"/>
    </row>
    <row r="33" spans="1:36" x14ac:dyDescent="0.25">
      <c r="A33" s="20" t="str">
        <f>'Calculations - 3'!A2497</f>
        <v>Network Waitaki</v>
      </c>
      <c r="B33" s="20" t="str">
        <f>'Calculations - 3'!B2497</f>
        <v>WATA</v>
      </c>
      <c r="C33" s="21">
        <f>'Calculations - 3'!C2497</f>
        <v>1.1315529286813763E-2</v>
      </c>
      <c r="D33" s="21">
        <f>'Calculations - 3'!D2497</f>
        <v>3.5758146238224989E-3</v>
      </c>
      <c r="E33" s="21">
        <f>'Calculations - 3'!E2497</f>
        <v>5.2494699204329778E-3</v>
      </c>
      <c r="F33" s="21">
        <f>'Calculations - 3'!F2497</f>
        <v>2.1655417753701858E-2</v>
      </c>
      <c r="G33" s="21">
        <f>'Calculations - 3'!G2497</f>
        <v>1.3164119836462833E-3</v>
      </c>
      <c r="H33" s="21">
        <f>'Calculations - 3'!H2497</f>
        <v>8.4714944088632067E-4</v>
      </c>
      <c r="I33" s="21">
        <f>'Calculations - 3'!I2497</f>
        <v>1.3164119836462833E-3</v>
      </c>
      <c r="J33" s="120">
        <f>'Calculations - 3'!J2497</f>
        <v>1.13302976075264E-2</v>
      </c>
      <c r="K33" s="21">
        <f>'Calculations - 3'!K2497</f>
        <v>3.5846342025149993E-3</v>
      </c>
      <c r="L33" s="21">
        <f>'Calculations - 3'!L2497</f>
        <v>5.2658302620733604E-3</v>
      </c>
      <c r="M33" s="21">
        <f>'Calculations - 3'!M2497</f>
        <v>2.170440132860877E-2</v>
      </c>
      <c r="N33" s="21">
        <f>'Calculations - 3'!N2497</f>
        <v>1.3194932155430642E-3</v>
      </c>
      <c r="O33" s="21">
        <f>'Calculations - 3'!O2497</f>
        <v>8.4761729308943407E-4</v>
      </c>
      <c r="P33" s="21">
        <f>'Calculations - 3'!P2497</f>
        <v>1.3194932155430642E-3</v>
      </c>
      <c r="R33" s="21">
        <f t="shared" si="2"/>
        <v>1.4768320712637076E-5</v>
      </c>
      <c r="S33" s="21">
        <f t="shared" si="3"/>
        <v>8.8195786925003572E-6</v>
      </c>
      <c r="T33" s="21">
        <f t="shared" si="4"/>
        <v>1.6360341640382636E-5</v>
      </c>
      <c r="U33" s="21">
        <f t="shared" si="5"/>
        <v>4.8983574906912714E-5</v>
      </c>
      <c r="V33" s="21">
        <f t="shared" si="6"/>
        <v>3.081231896780905E-6</v>
      </c>
      <c r="W33" s="21">
        <f t="shared" si="7"/>
        <v>4.6785220311339627E-7</v>
      </c>
      <c r="X33" s="21">
        <f t="shared" si="7"/>
        <v>3.081231896780905E-6</v>
      </c>
      <c r="Y33" s="18"/>
      <c r="AG33" s="8"/>
      <c r="AH33" s="8"/>
      <c r="AI33" s="8"/>
      <c r="AJ33" s="8"/>
    </row>
    <row r="34" spans="1:36" x14ac:dyDescent="0.25">
      <c r="A34" s="20" t="str">
        <f>'Calculations - 3'!A2498</f>
        <v>New Zealand Rail</v>
      </c>
      <c r="B34" s="20" t="str">
        <f>'Calculations - 3'!B2498</f>
        <v>TRNZ</v>
      </c>
      <c r="C34" s="21">
        <f>'Calculations - 3'!C2498</f>
        <v>3.505938805466844E-4</v>
      </c>
      <c r="D34" s="21">
        <f>'Calculations - 3'!D2498</f>
        <v>6.903395799593337E-4</v>
      </c>
      <c r="E34" s="21">
        <f>'Calculations - 3'!E2498</f>
        <v>1.0524196428084507E-3</v>
      </c>
      <c r="F34" s="21">
        <f>'Calculations - 3'!F2498</f>
        <v>7.7525856260330826E-4</v>
      </c>
      <c r="G34" s="21">
        <f>'Calculations - 3'!G2498</f>
        <v>2.0428691350932019E-3</v>
      </c>
      <c r="H34" s="21">
        <f>'Calculations - 3'!H2498</f>
        <v>1.1791335137807161E-3</v>
      </c>
      <c r="I34" s="21">
        <f>'Calculations - 3'!I2498</f>
        <v>2.0428691350932019E-3</v>
      </c>
      <c r="J34" s="120">
        <f>'Calculations - 3'!J2498</f>
        <v>3.5105145373982123E-4</v>
      </c>
      <c r="K34" s="21">
        <f>'Calculations - 3'!K2498</f>
        <v>6.9204227008466538E-4</v>
      </c>
      <c r="L34" s="21">
        <f>'Calculations - 3'!L2498</f>
        <v>1.0556995825292933E-3</v>
      </c>
      <c r="M34" s="21">
        <f>'Calculations - 3'!M2498</f>
        <v>7.7701216238630091E-4</v>
      </c>
      <c r="N34" s="21">
        <f>'Calculations - 3'!N2498</f>
        <v>2.0476507335731573E-3</v>
      </c>
      <c r="O34" s="21">
        <f>'Calculations - 3'!O2498</f>
        <v>1.1797847096448248E-3</v>
      </c>
      <c r="P34" s="21">
        <f>'Calculations - 3'!P2498</f>
        <v>2.0476507335731573E-3</v>
      </c>
      <c r="R34" s="21">
        <f t="shared" si="2"/>
        <v>4.5757319313682052E-7</v>
      </c>
      <c r="S34" s="21">
        <f t="shared" si="3"/>
        <v>1.7026901253316832E-6</v>
      </c>
      <c r="T34" s="21">
        <f t="shared" si="4"/>
        <v>3.2799397208425028E-6</v>
      </c>
      <c r="U34" s="21">
        <f t="shared" si="5"/>
        <v>1.7535997829926488E-6</v>
      </c>
      <c r="V34" s="21">
        <f t="shared" si="6"/>
        <v>4.7815984799554068E-6</v>
      </c>
      <c r="W34" s="21">
        <f t="shared" si="7"/>
        <v>6.511958641087362E-7</v>
      </c>
      <c r="X34" s="21">
        <f t="shared" si="7"/>
        <v>4.7815984799554068E-6</v>
      </c>
      <c r="Y34" s="18"/>
      <c r="AG34" s="8"/>
      <c r="AH34" s="8"/>
      <c r="AI34" s="8"/>
      <c r="AJ34" s="8"/>
    </row>
    <row r="35" spans="1:36" x14ac:dyDescent="0.25">
      <c r="A35" s="20" t="str">
        <f>'Calculations - 3'!A2499</f>
        <v>Nga Awa Purua JV</v>
      </c>
      <c r="B35" s="20" t="str">
        <f>'Calculations - 3'!B2499</f>
        <v>NAPA</v>
      </c>
      <c r="C35" s="21">
        <f>'Calculations - 3'!C2499</f>
        <v>1.6529796530137262E-5</v>
      </c>
      <c r="D35" s="21">
        <f>'Calculations - 3'!D2499</f>
        <v>1.66858939265854E-6</v>
      </c>
      <c r="E35" s="21">
        <f>'Calculations - 3'!E2499</f>
        <v>2.6222208677955499E-6</v>
      </c>
      <c r="F35" s="21">
        <f>'Calculations - 3'!F2499</f>
        <v>2.0944749433225699E-6</v>
      </c>
      <c r="G35" s="21">
        <f>'Calculations - 3'!G2499</f>
        <v>9.7557187861849175E-3</v>
      </c>
      <c r="H35" s="21">
        <f>'Calculations - 3'!H2499</f>
        <v>8.0555411461530294E-2</v>
      </c>
      <c r="I35" s="21">
        <f>'Calculations - 3'!I2499</f>
        <v>9.7557187861849175E-3</v>
      </c>
      <c r="J35" s="120">
        <f>'Calculations - 3'!J2499</f>
        <v>1.6551370186153173E-5</v>
      </c>
      <c r="K35" s="21">
        <f>'Calculations - 3'!K2499</f>
        <v>1.6727048899653583E-6</v>
      </c>
      <c r="L35" s="21">
        <f>'Calculations - 3'!L2499</f>
        <v>2.6303932032701644E-6</v>
      </c>
      <c r="M35" s="21">
        <f>'Calculations - 3'!M2499</f>
        <v>2.099212550855417E-6</v>
      </c>
      <c r="N35" s="21">
        <f>'Calculations - 3'!N2499</f>
        <v>9.7785533032460261E-3</v>
      </c>
      <c r="O35" s="21">
        <f>'Calculations - 3'!O2499</f>
        <v>8.0599899511579115E-2</v>
      </c>
      <c r="P35" s="21">
        <f>'Calculations - 3'!P2499</f>
        <v>9.7785533032460261E-3</v>
      </c>
      <c r="R35" s="21">
        <f t="shared" si="2"/>
        <v>2.1573656015910748E-8</v>
      </c>
      <c r="S35" s="21">
        <f t="shared" si="3"/>
        <v>4.1154973068182931E-9</v>
      </c>
      <c r="T35" s="21">
        <f t="shared" si="4"/>
        <v>8.1723354746144769E-9</v>
      </c>
      <c r="U35" s="21">
        <f t="shared" si="5"/>
        <v>4.7376075328471219E-9</v>
      </c>
      <c r="V35" s="21">
        <f t="shared" si="6"/>
        <v>2.2834517061108561E-5</v>
      </c>
      <c r="W35" s="21">
        <f t="shared" si="7"/>
        <v>4.4488050048821504E-5</v>
      </c>
      <c r="X35" s="21">
        <f t="shared" si="7"/>
        <v>2.2834517061108561E-5</v>
      </c>
      <c r="Y35" s="18"/>
      <c r="AG35" s="8"/>
      <c r="AH35" s="8"/>
      <c r="AI35" s="8"/>
      <c r="AJ35" s="8"/>
    </row>
    <row r="36" spans="1:36" x14ac:dyDescent="0.25">
      <c r="A36" s="20" t="str">
        <f>'Calculations - 3'!A2500</f>
        <v>Ngatamariki Geothermal</v>
      </c>
      <c r="B36" s="20" t="str">
        <f>'Calculations - 3'!B2500</f>
        <v>NTRG</v>
      </c>
      <c r="C36" s="21">
        <f>'Calculations - 3'!C2500</f>
        <v>1.1719353548500921E-4</v>
      </c>
      <c r="D36" s="21">
        <f>'Calculations - 3'!D2500</f>
        <v>1.10233540784328E-7</v>
      </c>
      <c r="E36" s="21">
        <f>'Calculations - 3'!E2500</f>
        <v>3.3275568972777997E-7</v>
      </c>
      <c r="F36" s="21">
        <f>'Calculations - 3'!F2500</f>
        <v>4.9699191800689702E-8</v>
      </c>
      <c r="G36" s="21">
        <f>'Calculations - 3'!G2500</f>
        <v>5.8899690688575109E-3</v>
      </c>
      <c r="H36" s="21">
        <f>'Calculations - 3'!H2500</f>
        <v>4.8923189149747089E-2</v>
      </c>
      <c r="I36" s="21">
        <f>'Calculations - 3'!I2500</f>
        <v>5.8899690688575109E-3</v>
      </c>
      <c r="J36" s="120">
        <f>'Calculations - 3'!J2500</f>
        <v>1.1734648915369064E-4</v>
      </c>
      <c r="K36" s="21">
        <f>'Calculations - 3'!K2500</f>
        <v>1.1050542663126853E-7</v>
      </c>
      <c r="L36" s="21">
        <f>'Calculations - 3'!L2500</f>
        <v>3.3379274620190844E-7</v>
      </c>
      <c r="M36" s="21">
        <f>'Calculations - 3'!M2500</f>
        <v>4.981160912332324E-8</v>
      </c>
      <c r="N36" s="21">
        <f>'Calculations - 3'!N2500</f>
        <v>5.9037553005171078E-3</v>
      </c>
      <c r="O36" s="21">
        <f>'Calculations - 3'!O2500</f>
        <v>4.8950207785093285E-2</v>
      </c>
      <c r="P36" s="21">
        <f>'Calculations - 3'!P2500</f>
        <v>5.9037553005171078E-3</v>
      </c>
      <c r="R36" s="21">
        <f t="shared" si="2"/>
        <v>1.5295366868142712E-7</v>
      </c>
      <c r="S36" s="21">
        <f t="shared" si="3"/>
        <v>2.7188584694052516E-10</v>
      </c>
      <c r="T36" s="21">
        <f t="shared" si="4"/>
        <v>1.0370564741284683E-9</v>
      </c>
      <c r="U36" s="21">
        <f t="shared" si="5"/>
        <v>1.1241732263353789E-10</v>
      </c>
      <c r="V36" s="21">
        <f t="shared" si="6"/>
        <v>1.3786231659596894E-5</v>
      </c>
      <c r="W36" s="21">
        <f t="shared" si="7"/>
        <v>2.7018635346195974E-5</v>
      </c>
      <c r="X36" s="21">
        <f t="shared" si="7"/>
        <v>1.3786231659596894E-5</v>
      </c>
      <c r="Y36" s="18"/>
      <c r="AG36" s="8"/>
      <c r="AH36" s="8"/>
      <c r="AI36" s="8"/>
      <c r="AJ36" s="8"/>
    </row>
    <row r="37" spans="1:36" x14ac:dyDescent="0.25">
      <c r="A37" s="20" t="str">
        <f>'Calculations - 3'!A2501</f>
        <v>Norske Skog</v>
      </c>
      <c r="B37" s="20" t="str">
        <f>'Calculations - 3'!B2501</f>
        <v>SKOG</v>
      </c>
      <c r="C37" s="21">
        <f>'Calculations - 3'!C2501</f>
        <v>0</v>
      </c>
      <c r="D37" s="21">
        <f>'Calculations - 3'!D2501</f>
        <v>0</v>
      </c>
      <c r="E37" s="21">
        <f>'Calculations - 3'!E2501</f>
        <v>0</v>
      </c>
      <c r="F37" s="21">
        <f>'Calculations - 3'!F2501</f>
        <v>0</v>
      </c>
      <c r="G37" s="21">
        <f>'Calculations - 3'!G2501</f>
        <v>1.7861035098502599E-3</v>
      </c>
      <c r="H37" s="21">
        <f>'Calculations - 3'!H2501</f>
        <v>2.48450182349075E-2</v>
      </c>
      <c r="I37" s="21">
        <f>'Calculations - 3'!I2501</f>
        <v>1.7861035098502599E-3</v>
      </c>
      <c r="J37" s="120">
        <f>'Calculations - 3'!J2501</f>
        <v>0</v>
      </c>
      <c r="K37" s="21">
        <f>'Calculations - 3'!K2501</f>
        <v>0</v>
      </c>
      <c r="L37" s="21">
        <f>'Calculations - 3'!L2501</f>
        <v>0</v>
      </c>
      <c r="M37" s="21">
        <f>'Calculations - 3'!M2501</f>
        <v>0</v>
      </c>
      <c r="N37" s="21">
        <f>'Calculations - 3'!N2501</f>
        <v>1.7902841152943546E-3</v>
      </c>
      <c r="O37" s="21">
        <f>'Calculations - 3'!O2501</f>
        <v>2.485873930459909E-2</v>
      </c>
      <c r="P37" s="21">
        <f>'Calculations - 3'!P2501</f>
        <v>1.7902841152943546E-3</v>
      </c>
      <c r="R37" s="21">
        <f t="shared" si="2"/>
        <v>0</v>
      </c>
      <c r="S37" s="21">
        <f t="shared" si="3"/>
        <v>0</v>
      </c>
      <c r="T37" s="21">
        <f t="shared" si="4"/>
        <v>0</v>
      </c>
      <c r="U37" s="21">
        <f t="shared" si="5"/>
        <v>0</v>
      </c>
      <c r="V37" s="21">
        <f t="shared" si="6"/>
        <v>4.1806054440947111E-6</v>
      </c>
      <c r="W37" s="21">
        <f t="shared" si="7"/>
        <v>1.3721069691590565E-5</v>
      </c>
      <c r="X37" s="21">
        <f t="shared" si="7"/>
        <v>4.1806054440947111E-6</v>
      </c>
      <c r="Y37" s="18"/>
      <c r="AG37" s="8"/>
      <c r="AH37" s="8"/>
      <c r="AI37" s="8"/>
      <c r="AJ37" s="8"/>
    </row>
    <row r="38" spans="1:36" x14ac:dyDescent="0.25">
      <c r="A38" s="20" t="str">
        <f>'Calculations - 3'!A2502</f>
        <v>Northpower</v>
      </c>
      <c r="B38" s="20" t="str">
        <f>'Calculations - 3'!B2502</f>
        <v>NPOW</v>
      </c>
      <c r="C38" s="21">
        <f>'Calculations - 3'!C2502</f>
        <v>6.6932586801405399E-3</v>
      </c>
      <c r="D38" s="21">
        <f>'Calculations - 3'!D2502</f>
        <v>1.1340688424060361E-2</v>
      </c>
      <c r="E38" s="21">
        <f>'Calculations - 3'!E2502</f>
        <v>2.1680770532221789E-2</v>
      </c>
      <c r="F38" s="21">
        <f>'Calculations - 3'!F2502</f>
        <v>1.7852578087708491E-2</v>
      </c>
      <c r="G38" s="21">
        <f>'Calculations - 3'!G2502</f>
        <v>5.9899715850942586E-2</v>
      </c>
      <c r="H38" s="21">
        <f>'Calculations - 3'!H2502</f>
        <v>2.9181375384426177E-2</v>
      </c>
      <c r="I38" s="21">
        <f>'Calculations - 3'!I2502</f>
        <v>5.9899715850942586E-2</v>
      </c>
      <c r="J38" s="120">
        <f>'Calculations - 3'!J2502</f>
        <v>6.7019943025136038E-3</v>
      </c>
      <c r="K38" s="21">
        <f>'Calculations - 3'!K2502</f>
        <v>1.1368659699001957E-2</v>
      </c>
      <c r="L38" s="21">
        <f>'Calculations - 3'!L2502</f>
        <v>2.1748340176073494E-2</v>
      </c>
      <c r="M38" s="21">
        <f>'Calculations - 3'!M2502</f>
        <v>1.7892959811394757E-2</v>
      </c>
      <c r="N38" s="21">
        <f>'Calculations - 3'!N2502</f>
        <v>6.0039918855306636E-2</v>
      </c>
      <c r="O38" s="21">
        <f>'Calculations - 3'!O2502</f>
        <v>2.9197491278629209E-2</v>
      </c>
      <c r="P38" s="21">
        <f>'Calculations - 3'!P2502</f>
        <v>6.0039918855306636E-2</v>
      </c>
      <c r="R38" s="21">
        <f t="shared" si="2"/>
        <v>8.7356223730638421E-6</v>
      </c>
      <c r="S38" s="21">
        <f t="shared" si="3"/>
        <v>2.7971274941595431E-5</v>
      </c>
      <c r="T38" s="21">
        <f t="shared" si="4"/>
        <v>6.7569643851704553E-5</v>
      </c>
      <c r="U38" s="21">
        <f t="shared" si="5"/>
        <v>4.0381723686266219E-5</v>
      </c>
      <c r="V38" s="21">
        <f t="shared" si="6"/>
        <v>1.4020300436404926E-4</v>
      </c>
      <c r="W38" s="21">
        <f t="shared" si="7"/>
        <v>1.6115894203031639E-5</v>
      </c>
      <c r="X38" s="21">
        <f t="shared" si="7"/>
        <v>1.4020300436404926E-4</v>
      </c>
      <c r="Y38" s="18"/>
      <c r="AG38" s="8"/>
      <c r="AH38" s="8"/>
      <c r="AI38" s="8"/>
      <c r="AJ38" s="8"/>
    </row>
    <row r="39" spans="1:36" x14ac:dyDescent="0.25">
      <c r="A39" s="20" t="str">
        <f>'Calculations - 3'!A2503</f>
        <v>Nova</v>
      </c>
      <c r="B39" s="20" t="str">
        <f>'Calculations - 3'!B2503</f>
        <v>TBOP</v>
      </c>
      <c r="C39" s="21">
        <f>'Calculations - 3'!C2503</f>
        <v>4.4088389028379589E-4</v>
      </c>
      <c r="D39" s="21">
        <f>'Calculations - 3'!D2503</f>
        <v>4.4368350055226172E-5</v>
      </c>
      <c r="E39" s="21">
        <f>'Calculations - 3'!E2503</f>
        <v>2.2463348014143202E-6</v>
      </c>
      <c r="F39" s="21">
        <f>'Calculations - 3'!F2503</f>
        <v>2.9169127482911402E-7</v>
      </c>
      <c r="G39" s="21">
        <f>'Calculations - 3'!G2503</f>
        <v>2.7727443553436794E-4</v>
      </c>
      <c r="H39" s="21">
        <f>'Calculations - 3'!H2503</f>
        <v>4.03360360278998E-7</v>
      </c>
      <c r="I39" s="21">
        <f>'Calculations - 3'!I2503</f>
        <v>2.7727443553436794E-4</v>
      </c>
      <c r="J39" s="120">
        <f>'Calculations - 3'!J2503</f>
        <v>4.4145930434739907E-4</v>
      </c>
      <c r="K39" s="21">
        <f>'Calculations - 3'!K2503</f>
        <v>4.4477782505152825E-5</v>
      </c>
      <c r="L39" s="21">
        <f>'Calculations - 3'!L2503</f>
        <v>2.2533356615672226E-6</v>
      </c>
      <c r="M39" s="21">
        <f>'Calculations - 3'!M2503</f>
        <v>2.9235106729180349E-7</v>
      </c>
      <c r="N39" s="21">
        <f>'Calculations - 3'!N2503</f>
        <v>2.7792343208373393E-4</v>
      </c>
      <c r="O39" s="21">
        <f>'Calculations - 3'!O2503</f>
        <v>4.035831226678956E-7</v>
      </c>
      <c r="P39" s="21">
        <f>'Calculations - 3'!P2503</f>
        <v>2.7792343208373393E-4</v>
      </c>
      <c r="R39" s="21">
        <f t="shared" si="2"/>
        <v>5.7541406360317503E-7</v>
      </c>
      <c r="S39" s="21">
        <f t="shared" si="3"/>
        <v>1.0943244992665281E-7</v>
      </c>
      <c r="T39" s="21">
        <f t="shared" si="4"/>
        <v>7.0008601529024099E-9</v>
      </c>
      <c r="U39" s="21">
        <f t="shared" si="5"/>
        <v>6.5979246268946491E-10</v>
      </c>
      <c r="V39" s="21">
        <f t="shared" si="6"/>
        <v>6.4899654936598867E-7</v>
      </c>
      <c r="W39" s="21">
        <f t="shared" si="7"/>
        <v>2.2276238889760012E-10</v>
      </c>
      <c r="X39" s="21">
        <f t="shared" si="7"/>
        <v>6.4899654936598867E-7</v>
      </c>
      <c r="Y39" s="18"/>
      <c r="AG39" s="8"/>
      <c r="AH39" s="8"/>
      <c r="AI39" s="8"/>
      <c r="AJ39" s="8"/>
    </row>
    <row r="40" spans="1:36" x14ac:dyDescent="0.25">
      <c r="A40" s="20" t="str">
        <f>'Calculations - 3'!A2504</f>
        <v>NZ Steel</v>
      </c>
      <c r="B40" s="20" t="str">
        <f>'Calculations - 3'!B2504</f>
        <v>NZST</v>
      </c>
      <c r="C40" s="21">
        <f>'Calculations - 3'!C2504</f>
        <v>3.0319910683480004E-3</v>
      </c>
      <c r="D40" s="21">
        <f>'Calculations - 3'!D2504</f>
        <v>5.0515036662004496E-3</v>
      </c>
      <c r="E40" s="21">
        <f>'Calculations - 3'!E2504</f>
        <v>9.64548806560361E-3</v>
      </c>
      <c r="F40" s="21">
        <f>'Calculations - 3'!F2504</f>
        <v>8.4863794247150709E-3</v>
      </c>
      <c r="G40" s="21">
        <f>'Calculations - 3'!G2504</f>
        <v>2.4694906280379202E-2</v>
      </c>
      <c r="H40" s="21">
        <f>'Calculations - 3'!H2504</f>
        <v>1.3402898872231121E-2</v>
      </c>
      <c r="I40" s="21">
        <f>'Calculations - 3'!I2504</f>
        <v>2.4694906280379202E-2</v>
      </c>
      <c r="J40" s="120">
        <f>'Calculations - 3'!J2504</f>
        <v>3.0359482333519733E-3</v>
      </c>
      <c r="K40" s="21">
        <f>'Calculations - 3'!K2504</f>
        <v>5.0639629625528655E-3</v>
      </c>
      <c r="L40" s="21">
        <f>'Calculations - 3'!L2504</f>
        <v>9.675548906494854E-3</v>
      </c>
      <c r="M40" s="21">
        <f>'Calculations - 3'!M2504</f>
        <v>8.505575230908554E-3</v>
      </c>
      <c r="N40" s="21">
        <f>'Calculations - 3'!N2504</f>
        <v>2.4752707891018112E-2</v>
      </c>
      <c r="O40" s="21">
        <f>'Calculations - 3'!O2504</f>
        <v>1.3410300843433413E-2</v>
      </c>
      <c r="P40" s="21">
        <f>'Calculations - 3'!P2504</f>
        <v>2.4752707891018112E-2</v>
      </c>
      <c r="R40" s="21">
        <f t="shared" si="2"/>
        <v>3.9571650039729039E-6</v>
      </c>
      <c r="S40" s="21">
        <f t="shared" si="3"/>
        <v>1.2459296352415952E-5</v>
      </c>
      <c r="T40" s="21">
        <f t="shared" si="4"/>
        <v>3.0060840891243945E-5</v>
      </c>
      <c r="U40" s="21">
        <f t="shared" si="5"/>
        <v>1.9195806193483128E-5</v>
      </c>
      <c r="V40" s="21">
        <f t="shared" si="6"/>
        <v>5.780161063891065E-5</v>
      </c>
      <c r="W40" s="21">
        <f t="shared" si="7"/>
        <v>7.4019712022928286E-6</v>
      </c>
      <c r="X40" s="21">
        <f t="shared" si="7"/>
        <v>5.780161063891065E-5</v>
      </c>
      <c r="Y40" s="18"/>
      <c r="AG40" s="8"/>
      <c r="AH40" s="8"/>
      <c r="AI40" s="8"/>
      <c r="AJ40" s="8"/>
    </row>
    <row r="41" spans="1:36" x14ac:dyDescent="0.25">
      <c r="A41" s="20" t="str">
        <f>'Calculations - 3'!A2505</f>
        <v>NZAS</v>
      </c>
      <c r="B41" s="20" t="str">
        <f>'Calculations - 3'!B2505</f>
        <v>NZAS</v>
      </c>
      <c r="C41" s="21">
        <f>'Calculations - 3'!C2505</f>
        <v>0.220558173407638</v>
      </c>
      <c r="D41" s="21">
        <f>'Calculations - 3'!D2505</f>
        <v>7.2679948766074504E-2</v>
      </c>
      <c r="E41" s="21">
        <f>'Calculations - 3'!E2505</f>
        <v>2.13120321017145E-2</v>
      </c>
      <c r="F41" s="21">
        <f>'Calculations - 3'!F2505</f>
        <v>0.236532375515074</v>
      </c>
      <c r="G41" s="21">
        <f>'Calculations - 3'!G2505</f>
        <v>1.6072499648607599E-2</v>
      </c>
      <c r="H41" s="21">
        <f>'Calculations - 3'!H2505</f>
        <v>1.6176881414306499E-2</v>
      </c>
      <c r="I41" s="21">
        <f>'Calculations - 3'!I2505</f>
        <v>1.6072499648607599E-2</v>
      </c>
      <c r="J41" s="120">
        <f>'Calculations - 3'!J2505</f>
        <v>0.22084603213329859</v>
      </c>
      <c r="K41" s="21">
        <f>'Calculations - 3'!K2505</f>
        <v>7.2859210443466507E-2</v>
      </c>
      <c r="L41" s="21">
        <f>'Calculations - 3'!L2505</f>
        <v>2.1378452546353621E-2</v>
      </c>
      <c r="M41" s="21">
        <f>'Calculations - 3'!M2505</f>
        <v>0.23706740104382287</v>
      </c>
      <c r="N41" s="21">
        <f>'Calculations - 3'!N2505</f>
        <v>1.6110119405335369E-2</v>
      </c>
      <c r="O41" s="21">
        <f>'Calculations - 3'!O2505</f>
        <v>1.6185815362962912E-2</v>
      </c>
      <c r="P41" s="21">
        <f>'Calculations - 3'!P2505</f>
        <v>1.6110119405335369E-2</v>
      </c>
      <c r="R41" s="21">
        <f t="shared" si="2"/>
        <v>2.8785872566058912E-4</v>
      </c>
      <c r="S41" s="21">
        <f t="shared" si="3"/>
        <v>1.792616773920036E-4</v>
      </c>
      <c r="T41" s="21">
        <f t="shared" si="4"/>
        <v>6.6420444639121723E-5</v>
      </c>
      <c r="U41" s="21">
        <f t="shared" si="5"/>
        <v>5.3502552874887255E-4</v>
      </c>
      <c r="V41" s="21">
        <f t="shared" si="6"/>
        <v>3.7619756727769876E-5</v>
      </c>
      <c r="W41" s="21">
        <f t="shared" si="7"/>
        <v>8.9339486564130044E-6</v>
      </c>
      <c r="X41" s="21">
        <f t="shared" si="7"/>
        <v>3.7619756727769876E-5</v>
      </c>
      <c r="Y41" s="18"/>
      <c r="AG41" s="8"/>
      <c r="AH41" s="8"/>
      <c r="AI41" s="8"/>
      <c r="AJ41" s="8"/>
    </row>
    <row r="42" spans="1:36" x14ac:dyDescent="0.25">
      <c r="A42" s="20" t="str">
        <f>'Calculations - 3'!A2506</f>
        <v>Orion</v>
      </c>
      <c r="B42" s="20" t="str">
        <f>'Calculations - 3'!B2506</f>
        <v>ORON</v>
      </c>
      <c r="C42" s="21">
        <f>'Calculations - 3'!C2506</f>
        <v>0.18238673603637492</v>
      </c>
      <c r="D42" s="21">
        <f>'Calculations - 3'!D2506</f>
        <v>4.8949205977010364E-2</v>
      </c>
      <c r="E42" s="21">
        <f>'Calculations - 3'!E2506</f>
        <v>7.1871903825626277E-2</v>
      </c>
      <c r="F42" s="21">
        <f>'Calculations - 3'!F2506</f>
        <v>0.14728197868196052</v>
      </c>
      <c r="G42" s="21">
        <f>'Calculations - 3'!G2506</f>
        <v>1.1468537128966297E-2</v>
      </c>
      <c r="H42" s="21">
        <f>'Calculations - 3'!H2506</f>
        <v>1.0016271517169337E-2</v>
      </c>
      <c r="I42" s="21">
        <f>'Calculations - 3'!I2506</f>
        <v>1.1468537128966297E-2</v>
      </c>
      <c r="J42" s="120">
        <f>'Calculations - 3'!J2506</f>
        <v>0.18262477579070219</v>
      </c>
      <c r="K42" s="21">
        <f>'Calculations - 3'!K2506</f>
        <v>4.9069936892750105E-2</v>
      </c>
      <c r="L42" s="21">
        <f>'Calculations - 3'!L2506</f>
        <v>7.209589766095717E-2</v>
      </c>
      <c r="M42" s="21">
        <f>'Calculations - 3'!M2506</f>
        <v>0.14761512385224809</v>
      </c>
      <c r="N42" s="21">
        <f>'Calculations - 3'!N2506</f>
        <v>1.1495380718093548E-2</v>
      </c>
      <c r="O42" s="21">
        <f>'Calculations - 3'!O2506</f>
        <v>1.0021803167749649E-2</v>
      </c>
      <c r="P42" s="21">
        <f>'Calculations - 3'!P2506</f>
        <v>1.1495380718093548E-2</v>
      </c>
      <c r="R42" s="21">
        <f t="shared" si="2"/>
        <v>2.3803975432726276E-4</v>
      </c>
      <c r="S42" s="21">
        <f t="shared" si="3"/>
        <v>1.2073091573974043E-4</v>
      </c>
      <c r="T42" s="21">
        <f t="shared" si="4"/>
        <v>2.2399383533089345E-4</v>
      </c>
      <c r="U42" s="21">
        <f t="shared" si="5"/>
        <v>3.3314517028756874E-4</v>
      </c>
      <c r="V42" s="21">
        <f t="shared" si="6"/>
        <v>2.6843589127250808E-5</v>
      </c>
      <c r="W42" s="21">
        <f t="shared" si="7"/>
        <v>5.5316505803114369E-6</v>
      </c>
      <c r="X42" s="21">
        <f t="shared" si="7"/>
        <v>2.6843589127250808E-5</v>
      </c>
      <c r="Y42" s="18"/>
      <c r="AG42" s="8"/>
      <c r="AH42" s="8"/>
      <c r="AI42" s="8"/>
      <c r="AJ42" s="8"/>
    </row>
    <row r="43" spans="1:36" x14ac:dyDescent="0.25">
      <c r="A43" s="20" t="str">
        <f>'Calculations - 3'!A2507</f>
        <v>OtagoNet JV</v>
      </c>
      <c r="B43" s="20" t="str">
        <f>'Calculations - 3'!B2507</f>
        <v>POWN</v>
      </c>
      <c r="C43" s="21">
        <f>'Calculations - 3'!C2507</f>
        <v>1.4583200967187689E-2</v>
      </c>
      <c r="D43" s="21">
        <f>'Calculations - 3'!D2507</f>
        <v>4.0865875093816593E-3</v>
      </c>
      <c r="E43" s="21">
        <f>'Calculations - 3'!E2507</f>
        <v>2.0178081775375008E-2</v>
      </c>
      <c r="F43" s="21">
        <f>'Calculations - 3'!F2507</f>
        <v>2.0327611398782058E-2</v>
      </c>
      <c r="G43" s="21">
        <f>'Calculations - 3'!G2507</f>
        <v>1.139206823672242E-3</v>
      </c>
      <c r="H43" s="21">
        <f>'Calculations - 3'!H2507</f>
        <v>1.0639415431538792E-3</v>
      </c>
      <c r="I43" s="21">
        <f>'Calculations - 3'!I2507</f>
        <v>1.139206823672242E-3</v>
      </c>
      <c r="J43" s="120">
        <f>'Calculations - 3'!J2507</f>
        <v>1.4602234048490498E-2</v>
      </c>
      <c r="K43" s="21">
        <f>'Calculations - 3'!K2507</f>
        <v>4.0966668853880846E-3</v>
      </c>
      <c r="L43" s="21">
        <f>'Calculations - 3'!L2507</f>
        <v>2.0240968184192736E-2</v>
      </c>
      <c r="M43" s="21">
        <f>'Calculations - 3'!M2507</f>
        <v>2.0373591535806226E-2</v>
      </c>
      <c r="N43" s="21">
        <f>'Calculations - 3'!N2507</f>
        <v>1.1418732840552651E-3</v>
      </c>
      <c r="O43" s="21">
        <f>'Calculations - 3'!O2507</f>
        <v>1.0645291223588273E-3</v>
      </c>
      <c r="P43" s="21">
        <f>'Calculations - 3'!P2507</f>
        <v>1.1418732840552651E-3</v>
      </c>
      <c r="R43" s="21">
        <f t="shared" si="2"/>
        <v>1.9033081302809868E-5</v>
      </c>
      <c r="S43" s="21">
        <f t="shared" si="3"/>
        <v>1.0079376006425292E-5</v>
      </c>
      <c r="T43" s="21">
        <f t="shared" si="4"/>
        <v>6.2886408817727779E-5</v>
      </c>
      <c r="U43" s="21">
        <f t="shared" si="5"/>
        <v>4.5980137024167339E-5</v>
      </c>
      <c r="V43" s="21">
        <f t="shared" si="6"/>
        <v>2.6664603830230636E-6</v>
      </c>
      <c r="W43" s="21">
        <f t="shared" si="7"/>
        <v>5.8757920494813612E-7</v>
      </c>
      <c r="X43" s="21">
        <f t="shared" si="7"/>
        <v>2.6664603830230636E-6</v>
      </c>
      <c r="Y43" s="18"/>
      <c r="AG43" s="8"/>
      <c r="AH43" s="8"/>
      <c r="AI43" s="8"/>
      <c r="AJ43" s="8"/>
    </row>
    <row r="44" spans="1:36" x14ac:dyDescent="0.25">
      <c r="A44" s="20" t="str">
        <f>'Calculations - 3'!A2508</f>
        <v>Pan Pacific</v>
      </c>
      <c r="B44" s="20" t="str">
        <f>'Calculations - 3'!B2508</f>
        <v>PANP</v>
      </c>
      <c r="C44" s="21">
        <f>'Calculations - 3'!C2508</f>
        <v>3.4714202898686402E-3</v>
      </c>
      <c r="D44" s="21">
        <f>'Calculations - 3'!D2508</f>
        <v>4.66866032214386E-3</v>
      </c>
      <c r="E44" s="21">
        <f>'Calculations - 3'!E2508</f>
        <v>7.6701833108338696E-3</v>
      </c>
      <c r="F44" s="21">
        <f>'Calculations - 3'!F2508</f>
        <v>6.9345726246851404E-3</v>
      </c>
      <c r="G44" s="21">
        <f>'Calculations - 3'!G2508</f>
        <v>9.9754127876399692E-4</v>
      </c>
      <c r="H44" s="21">
        <f>'Calculations - 3'!H2508</f>
        <v>0</v>
      </c>
      <c r="I44" s="21">
        <f>'Calculations - 3'!I2508</f>
        <v>9.9754127876399692E-4</v>
      </c>
      <c r="J44" s="120">
        <f>'Calculations - 3'!J2508</f>
        <v>3.4759509703935782E-3</v>
      </c>
      <c r="K44" s="21">
        <f>'Calculations - 3'!K2508</f>
        <v>4.6801753533832827E-3</v>
      </c>
      <c r="L44" s="21">
        <f>'Calculations - 3'!L2508</f>
        <v>7.6940879757451137E-3</v>
      </c>
      <c r="M44" s="21">
        <f>'Calculations - 3'!M2508</f>
        <v>6.9502583141265555E-3</v>
      </c>
      <c r="N44" s="21">
        <f>'Calculations - 3'!N2508</f>
        <v>9.9987615268239583E-4</v>
      </c>
      <c r="O44" s="21">
        <f>'Calculations - 3'!O2508</f>
        <v>0</v>
      </c>
      <c r="P44" s="21">
        <f>'Calculations - 3'!P2508</f>
        <v>9.9987615268239583E-4</v>
      </c>
      <c r="R44" s="21">
        <f t="shared" si="2"/>
        <v>4.5306805249380362E-6</v>
      </c>
      <c r="S44" s="21">
        <f t="shared" si="3"/>
        <v>1.1515031239422643E-5</v>
      </c>
      <c r="T44" s="21">
        <f t="shared" si="4"/>
        <v>2.3904664911244058E-5</v>
      </c>
      <c r="U44" s="21">
        <f t="shared" si="5"/>
        <v>1.5685689441415074E-5</v>
      </c>
      <c r="V44" s="21">
        <f t="shared" si="6"/>
        <v>2.334873918398905E-6</v>
      </c>
      <c r="W44" s="21">
        <f t="shared" si="7"/>
        <v>0</v>
      </c>
      <c r="X44" s="21">
        <f t="shared" si="7"/>
        <v>2.334873918398905E-6</v>
      </c>
      <c r="Y44" s="18"/>
      <c r="AG44" s="8"/>
      <c r="AH44" s="8"/>
      <c r="AI44" s="8"/>
      <c r="AJ44" s="8"/>
    </row>
    <row r="45" spans="1:36" x14ac:dyDescent="0.25">
      <c r="A45" s="20" t="str">
        <f>'Calculations - 3'!A2509</f>
        <v>Port Taranaki</v>
      </c>
      <c r="B45" s="20" t="str">
        <f>'Calculations - 3'!B2509</f>
        <v>PTNP</v>
      </c>
      <c r="C45" s="21">
        <f>'Calculations - 3'!C2509</f>
        <v>4.7556097216704103E-6</v>
      </c>
      <c r="D45" s="21">
        <f>'Calculations - 3'!D2509</f>
        <v>1.32431052510443E-5</v>
      </c>
      <c r="E45" s="21">
        <f>'Calculations - 3'!E2509</f>
        <v>1.7944508283423E-5</v>
      </c>
      <c r="F45" s="21">
        <f>'Calculations - 3'!F2509</f>
        <v>1.2887049969253299E-5</v>
      </c>
      <c r="G45" s="21">
        <f>'Calculations - 3'!G2509</f>
        <v>4.4475801335159797E-6</v>
      </c>
      <c r="H45" s="21">
        <f>'Calculations - 3'!H2509</f>
        <v>7.6948472452456808E-6</v>
      </c>
      <c r="I45" s="21">
        <f>'Calculations - 3'!I2509</f>
        <v>4.4475801335159797E-6</v>
      </c>
      <c r="J45" s="120">
        <f>'Calculations - 3'!J2509</f>
        <v>4.7618164458786715E-6</v>
      </c>
      <c r="K45" s="21">
        <f>'Calculations - 3'!K2509</f>
        <v>1.3275768747668683E-5</v>
      </c>
      <c r="L45" s="21">
        <f>'Calculations - 3'!L2509</f>
        <v>1.8000433603604902E-5</v>
      </c>
      <c r="M45" s="21">
        <f>'Calculations - 3'!M2509</f>
        <v>1.291619989305886E-5</v>
      </c>
      <c r="N45" s="21">
        <f>'Calculations - 3'!N2509</f>
        <v>4.4579902679884119E-6</v>
      </c>
      <c r="O45" s="21">
        <f>'Calculations - 3'!O2509</f>
        <v>7.699096851115151E-6</v>
      </c>
      <c r="P45" s="21">
        <f>'Calculations - 3'!P2509</f>
        <v>4.4579902679884119E-6</v>
      </c>
      <c r="R45" s="21">
        <f t="shared" si="2"/>
        <v>6.2067242082611309E-9</v>
      </c>
      <c r="S45" s="21">
        <f t="shared" si="3"/>
        <v>3.2663496624382984E-8</v>
      </c>
      <c r="T45" s="21">
        <f t="shared" si="4"/>
        <v>5.5925320181902141E-8</v>
      </c>
      <c r="U45" s="21">
        <f t="shared" si="5"/>
        <v>2.9149923805560737E-8</v>
      </c>
      <c r="V45" s="21">
        <f t="shared" si="6"/>
        <v>1.0410134472432264E-8</v>
      </c>
      <c r="W45" s="21">
        <f t="shared" si="7"/>
        <v>4.24960586947016E-9</v>
      </c>
      <c r="X45" s="21">
        <f t="shared" si="7"/>
        <v>1.0410134472432264E-8</v>
      </c>
      <c r="Y45" s="18"/>
      <c r="AG45" s="8"/>
      <c r="AH45" s="8"/>
      <c r="AI45" s="8"/>
      <c r="AJ45" s="8"/>
    </row>
    <row r="46" spans="1:36" x14ac:dyDescent="0.25">
      <c r="A46" s="20" t="str">
        <f>'Calculations - 3'!A2510</f>
        <v>Powerco</v>
      </c>
      <c r="B46" s="20" t="str">
        <f>'Calculations - 3'!B2510</f>
        <v>POCO</v>
      </c>
      <c r="C46" s="21">
        <f>'Calculations - 3'!C2510</f>
        <v>4.0246604105397092E-2</v>
      </c>
      <c r="D46" s="21">
        <f>'Calculations - 3'!D2510</f>
        <v>6.2651259761623751E-2</v>
      </c>
      <c r="E46" s="21">
        <f>'Calculations - 3'!E2510</f>
        <v>8.5857653842997775E-2</v>
      </c>
      <c r="F46" s="21">
        <f>'Calculations - 3'!F2510</f>
        <v>6.7149827089499195E-2</v>
      </c>
      <c r="G46" s="21">
        <f>'Calculations - 3'!G2510</f>
        <v>1.9124679855163293E-2</v>
      </c>
      <c r="H46" s="21">
        <f>'Calculations - 3'!H2510</f>
        <v>3.6053597404536723E-2</v>
      </c>
      <c r="I46" s="21">
        <f>'Calculations - 3'!I2510</f>
        <v>1.9124679855163293E-2</v>
      </c>
      <c r="J46" s="120">
        <f>'Calculations - 3'!J2510</f>
        <v>4.0299131454490315E-2</v>
      </c>
      <c r="K46" s="21">
        <f>'Calculations - 3'!K2510</f>
        <v>6.2805786148973558E-2</v>
      </c>
      <c r="L46" s="21">
        <f>'Calculations - 3'!L2510</f>
        <v>8.6125235250378643E-2</v>
      </c>
      <c r="M46" s="21">
        <f>'Calculations - 3'!M2510</f>
        <v>6.7301716959398475E-2</v>
      </c>
      <c r="N46" s="21">
        <f>'Calculations - 3'!N2510</f>
        <v>1.9169443633006027E-2</v>
      </c>
      <c r="O46" s="21">
        <f>'Calculations - 3'!O2510</f>
        <v>3.6073508596307369E-2</v>
      </c>
      <c r="P46" s="21">
        <f>'Calculations - 3'!P2510</f>
        <v>1.9169443633006027E-2</v>
      </c>
      <c r="R46" s="21">
        <f t="shared" si="2"/>
        <v>5.2527349093223208E-5</v>
      </c>
      <c r="S46" s="21">
        <f t="shared" si="3"/>
        <v>1.5452638734980706E-4</v>
      </c>
      <c r="T46" s="21">
        <f t="shared" si="4"/>
        <v>2.67581407380868E-4</v>
      </c>
      <c r="U46" s="21">
        <f t="shared" si="5"/>
        <v>1.5188986989927988E-4</v>
      </c>
      <c r="V46" s="21">
        <f t="shared" si="6"/>
        <v>4.4763777842734415E-5</v>
      </c>
      <c r="W46" s="21">
        <f t="shared" si="7"/>
        <v>1.9911191770645431E-5</v>
      </c>
      <c r="X46" s="21">
        <f t="shared" si="7"/>
        <v>4.4763777842734415E-5</v>
      </c>
      <c r="Y46" s="18"/>
      <c r="AG46" s="8"/>
      <c r="AH46" s="8"/>
      <c r="AI46" s="8"/>
      <c r="AJ46" s="8"/>
    </row>
    <row r="47" spans="1:36" x14ac:dyDescent="0.25">
      <c r="A47" s="20" t="str">
        <f>'Calculations - 3'!A2511</f>
        <v>Resolution Dev</v>
      </c>
      <c r="B47" s="20" t="str">
        <f>'Calculations - 3'!B2511</f>
        <v>SOLE</v>
      </c>
      <c r="C47" s="21">
        <f>'Calculations - 3'!C2511</f>
        <v>2.7895826474865199E-5</v>
      </c>
      <c r="D47" s="21">
        <f>'Calculations - 3'!D2511</f>
        <v>9.0184715623625793E-6</v>
      </c>
      <c r="E47" s="21">
        <f>'Calculations - 3'!E2511</f>
        <v>1.4028909304776899E-4</v>
      </c>
      <c r="F47" s="21">
        <f>'Calculations - 3'!F2511</f>
        <v>2.84738868374929E-5</v>
      </c>
      <c r="G47" s="21">
        <f>'Calculations - 3'!G2511</f>
        <v>1.7602605165090399E-6</v>
      </c>
      <c r="H47" s="21">
        <f>'Calculations - 3'!H2511</f>
        <v>1.8883802469823301E-6</v>
      </c>
      <c r="I47" s="21">
        <f>'Calculations - 3'!I2511</f>
        <v>1.7602605165090399E-6</v>
      </c>
      <c r="J47" s="120">
        <f>'Calculations - 3'!J2511</f>
        <v>2.7932234361892184E-5</v>
      </c>
      <c r="K47" s="21">
        <f>'Calculations - 3'!K2511</f>
        <v>9.0407151985679999E-6</v>
      </c>
      <c r="L47" s="21">
        <f>'Calculations - 3'!L2511</f>
        <v>1.4072631385776872E-4</v>
      </c>
      <c r="M47" s="21">
        <f>'Calculations - 3'!M2511</f>
        <v>2.8538293480886183E-5</v>
      </c>
      <c r="N47" s="21">
        <f>'Calculations - 3'!N2511</f>
        <v>1.7643806330967732E-6</v>
      </c>
      <c r="O47" s="21">
        <f>'Calculations - 3'!O2511</f>
        <v>1.8894231360125608E-6</v>
      </c>
      <c r="P47" s="21">
        <f>'Calculations - 3'!P2511</f>
        <v>1.7643806330967732E-6</v>
      </c>
      <c r="R47" s="21">
        <f t="shared" si="2"/>
        <v>3.6407887026984463E-8</v>
      </c>
      <c r="S47" s="21">
        <f t="shared" si="3"/>
        <v>2.2243636205420604E-8</v>
      </c>
      <c r="T47" s="21">
        <f t="shared" si="4"/>
        <v>4.372208099997295E-7</v>
      </c>
      <c r="U47" s="21">
        <f t="shared" si="5"/>
        <v>6.4406643393282722E-8</v>
      </c>
      <c r="V47" s="21">
        <f t="shared" si="6"/>
        <v>4.1201165877333026E-9</v>
      </c>
      <c r="W47" s="21">
        <f t="shared" si="7"/>
        <v>1.0428890302307242E-9</v>
      </c>
      <c r="X47" s="21">
        <f t="shared" si="7"/>
        <v>4.1201165877333026E-9</v>
      </c>
      <c r="Y47" s="18"/>
      <c r="AG47" s="8"/>
      <c r="AH47" s="8"/>
      <c r="AI47" s="8"/>
      <c r="AJ47" s="8"/>
    </row>
    <row r="48" spans="1:36" x14ac:dyDescent="0.25">
      <c r="A48" s="20" t="str">
        <f>'Calculations - 3'!A2512</f>
        <v>Scanpower</v>
      </c>
      <c r="B48" s="20" t="str">
        <f>'Calculations - 3'!B2512</f>
        <v>SCAN</v>
      </c>
      <c r="C48" s="21">
        <f>'Calculations - 3'!C2512</f>
        <v>4.5471204580105356E-4</v>
      </c>
      <c r="D48" s="21">
        <f>'Calculations - 3'!D2512</f>
        <v>1.5344829900782982E-3</v>
      </c>
      <c r="E48" s="21">
        <f>'Calculations - 3'!E2512</f>
        <v>1.7138949171688418E-3</v>
      </c>
      <c r="F48" s="21">
        <f>'Calculations - 3'!F2512</f>
        <v>1.205166289680003E-3</v>
      </c>
      <c r="G48" s="21">
        <f>'Calculations - 3'!G2512</f>
        <v>3.4474143761648561E-4</v>
      </c>
      <c r="H48" s="21">
        <f>'Calculations - 3'!H2512</f>
        <v>3.0648656300849998E-4</v>
      </c>
      <c r="I48" s="21">
        <f>'Calculations - 3'!I2512</f>
        <v>3.4474143761648561E-4</v>
      </c>
      <c r="J48" s="120">
        <f>'Calculations - 3'!J2512</f>
        <v>4.5530550750788807E-4</v>
      </c>
      <c r="K48" s="21">
        <f>'Calculations - 3'!K2512</f>
        <v>1.5382677202466733E-3</v>
      </c>
      <c r="L48" s="21">
        <f>'Calculations - 3'!L2512</f>
        <v>1.7192363910329849E-3</v>
      </c>
      <c r="M48" s="21">
        <f>'Calculations - 3'!M2512</f>
        <v>1.2078923212854532E-3</v>
      </c>
      <c r="N48" s="21">
        <f>'Calculations - 3'!N2512</f>
        <v>3.4554834937885337E-4</v>
      </c>
      <c r="O48" s="21">
        <f>'Calculations - 3'!O2512</f>
        <v>3.0665582525056458E-4</v>
      </c>
      <c r="P48" s="21">
        <f>'Calculations - 3'!P2512</f>
        <v>3.4554834937885337E-4</v>
      </c>
      <c r="R48" s="21">
        <f t="shared" si="2"/>
        <v>5.9346170683450715E-7</v>
      </c>
      <c r="S48" s="21">
        <f t="shared" si="3"/>
        <v>3.7847301683751472E-6</v>
      </c>
      <c r="T48" s="21">
        <f t="shared" si="4"/>
        <v>5.3414738641430898E-6</v>
      </c>
      <c r="U48" s="21">
        <f t="shared" si="5"/>
        <v>2.7260316054502319E-6</v>
      </c>
      <c r="V48" s="21">
        <f t="shared" si="6"/>
        <v>8.0691176236775963E-7</v>
      </c>
      <c r="W48" s="21">
        <f t="shared" si="7"/>
        <v>1.6926224206460262E-7</v>
      </c>
      <c r="X48" s="21">
        <f t="shared" si="7"/>
        <v>8.0691176236775963E-7</v>
      </c>
      <c r="Y48" s="18"/>
      <c r="AG48" s="8"/>
      <c r="AH48" s="8"/>
      <c r="AI48" s="8"/>
      <c r="AJ48" s="8"/>
    </row>
    <row r="49" spans="1:36" x14ac:dyDescent="0.25">
      <c r="A49" s="20" t="str">
        <f>'Calculations - 3'!A2513</f>
        <v>Southdown Generation</v>
      </c>
      <c r="B49" s="20" t="str">
        <f>'Calculations - 3'!B2513</f>
        <v>SCGL</v>
      </c>
      <c r="C49" s="21">
        <f>'Calculations - 3'!C2513</f>
        <v>1.33985572230279E-5</v>
      </c>
      <c r="D49" s="21">
        <f>'Calculations - 3'!D2513</f>
        <v>1.47910599875192E-5</v>
      </c>
      <c r="E49" s="21">
        <f>'Calculations - 3'!E2513</f>
        <v>4.0284988052333597E-5</v>
      </c>
      <c r="F49" s="21">
        <f>'Calculations - 3'!F2513</f>
        <v>1.83580974568234E-5</v>
      </c>
      <c r="G49" s="21">
        <f>'Calculations - 3'!G2513</f>
        <v>6.8175847354515998E-5</v>
      </c>
      <c r="H49" s="21">
        <f>'Calculations - 3'!H2513</f>
        <v>3.4807281949321001E-5</v>
      </c>
      <c r="I49" s="21">
        <f>'Calculations - 3'!I2513</f>
        <v>6.8175847354515998E-5</v>
      </c>
      <c r="J49" s="120">
        <f>'Calculations - 3'!J2513</f>
        <v>1.3416044181449445E-5</v>
      </c>
      <c r="K49" s="21">
        <f>'Calculations - 3'!K2513</f>
        <v>1.4827541441741221E-5</v>
      </c>
      <c r="L49" s="21">
        <f>'Calculations - 3'!L2513</f>
        <v>4.0410539046530083E-5</v>
      </c>
      <c r="M49" s="21">
        <f>'Calculations - 3'!M2513</f>
        <v>1.8399622642444488E-5</v>
      </c>
      <c r="N49" s="21">
        <f>'Calculations - 3'!N2513</f>
        <v>6.8335421711228372E-5</v>
      </c>
      <c r="O49" s="21">
        <f>'Calculations - 3'!O2513</f>
        <v>3.482650484289612E-5</v>
      </c>
      <c r="P49" s="21">
        <f>'Calculations - 3'!P2513</f>
        <v>6.8335421711228372E-5</v>
      </c>
      <c r="R49" s="21">
        <f t="shared" si="2"/>
        <v>1.7486958421545173E-8</v>
      </c>
      <c r="S49" s="21">
        <f t="shared" si="3"/>
        <v>3.6481454222021153E-8</v>
      </c>
      <c r="T49" s="21">
        <f t="shared" si="4"/>
        <v>1.2555099419648625E-7</v>
      </c>
      <c r="U49" s="21">
        <f t="shared" si="5"/>
        <v>4.1525185621088317E-8</v>
      </c>
      <c r="V49" s="21">
        <f t="shared" si="6"/>
        <v>1.5957435671237405E-7</v>
      </c>
      <c r="W49" s="21">
        <f t="shared" si="7"/>
        <v>1.9222893575118955E-8</v>
      </c>
      <c r="X49" s="21">
        <f t="shared" si="7"/>
        <v>1.5957435671237405E-7</v>
      </c>
      <c r="Y49" s="18"/>
      <c r="AG49" s="8"/>
      <c r="AH49" s="8"/>
      <c r="AI49" s="8"/>
      <c r="AJ49" s="8"/>
    </row>
    <row r="50" spans="1:36" x14ac:dyDescent="0.25">
      <c r="A50" s="20" t="str">
        <f>'Calculations - 3'!A2514</f>
        <v>Southern Generation</v>
      </c>
      <c r="B50" s="20" t="str">
        <f>'Calculations - 3'!B2514</f>
        <v>SOU2</v>
      </c>
      <c r="C50" s="21">
        <f>'Calculations - 3'!C2514</f>
        <v>0</v>
      </c>
      <c r="D50" s="21">
        <f>'Calculations - 3'!D2514</f>
        <v>0</v>
      </c>
      <c r="E50" s="21">
        <f>'Calculations - 3'!E2514</f>
        <v>0</v>
      </c>
      <c r="F50" s="21">
        <f>'Calculations - 3'!F2514</f>
        <v>0</v>
      </c>
      <c r="G50" s="21">
        <f>'Calculations - 3'!G2514</f>
        <v>0</v>
      </c>
      <c r="H50" s="21">
        <f>'Calculations - 3'!H2514</f>
        <v>0</v>
      </c>
      <c r="I50" s="21">
        <f>'Calculations - 3'!I2514</f>
        <v>0</v>
      </c>
      <c r="J50" s="120">
        <f>'Calculations - 3'!J2514</f>
        <v>0</v>
      </c>
      <c r="K50" s="21">
        <f>'Calculations - 3'!K2514</f>
        <v>0</v>
      </c>
      <c r="L50" s="21">
        <f>'Calculations - 3'!L2514</f>
        <v>0</v>
      </c>
      <c r="M50" s="21">
        <f>'Calculations - 3'!M2514</f>
        <v>0</v>
      </c>
      <c r="N50" s="21">
        <f>'Calculations - 3'!N2514</f>
        <v>0</v>
      </c>
      <c r="O50" s="21">
        <f>'Calculations - 3'!O2514</f>
        <v>0</v>
      </c>
      <c r="P50" s="21">
        <f>'Calculations - 3'!P2514</f>
        <v>0</v>
      </c>
      <c r="R50" s="21">
        <f t="shared" si="2"/>
        <v>0</v>
      </c>
      <c r="S50" s="21">
        <f t="shared" si="3"/>
        <v>0</v>
      </c>
      <c r="T50" s="21">
        <f t="shared" si="4"/>
        <v>0</v>
      </c>
      <c r="U50" s="21">
        <f t="shared" si="5"/>
        <v>0</v>
      </c>
      <c r="V50" s="21">
        <f t="shared" si="6"/>
        <v>0</v>
      </c>
      <c r="W50" s="21">
        <f t="shared" si="7"/>
        <v>0</v>
      </c>
      <c r="X50" s="21">
        <f t="shared" si="7"/>
        <v>0</v>
      </c>
      <c r="Y50" s="18"/>
      <c r="AG50" s="8"/>
      <c r="AH50" s="8"/>
      <c r="AI50" s="8"/>
      <c r="AJ50" s="8"/>
    </row>
    <row r="51" spans="1:36" x14ac:dyDescent="0.25">
      <c r="A51" s="20" t="str">
        <f>'Calculations - 3'!A2515</f>
        <v>Southpark Utilities</v>
      </c>
      <c r="B51" s="20" t="str">
        <f>'Calculations - 3'!B2515</f>
        <v>SHPK</v>
      </c>
      <c r="C51" s="21">
        <f>'Calculations - 3'!C2515</f>
        <v>0</v>
      </c>
      <c r="D51" s="21">
        <f>'Calculations - 3'!D2515</f>
        <v>0</v>
      </c>
      <c r="E51" s="21">
        <f>'Calculations - 3'!E2515</f>
        <v>0</v>
      </c>
      <c r="F51" s="21">
        <f>'Calculations - 3'!F2515</f>
        <v>0</v>
      </c>
      <c r="G51" s="21">
        <f>'Calculations - 3'!G2515</f>
        <v>0</v>
      </c>
      <c r="H51" s="21">
        <f>'Calculations - 3'!H2515</f>
        <v>0</v>
      </c>
      <c r="I51" s="21">
        <f>'Calculations - 3'!I2515</f>
        <v>0</v>
      </c>
      <c r="J51" s="120">
        <f>'Calculations - 3'!J2515</f>
        <v>0</v>
      </c>
      <c r="K51" s="21">
        <f>'Calculations - 3'!K2515</f>
        <v>0</v>
      </c>
      <c r="L51" s="21">
        <f>'Calculations - 3'!L2515</f>
        <v>0</v>
      </c>
      <c r="M51" s="21">
        <f>'Calculations - 3'!M2515</f>
        <v>0</v>
      </c>
      <c r="N51" s="21">
        <f>'Calculations - 3'!N2515</f>
        <v>0</v>
      </c>
      <c r="O51" s="21">
        <f>'Calculations - 3'!O2515</f>
        <v>0</v>
      </c>
      <c r="P51" s="21">
        <f>'Calculations - 3'!P2515</f>
        <v>0</v>
      </c>
      <c r="R51" s="21">
        <f t="shared" si="2"/>
        <v>0</v>
      </c>
      <c r="S51" s="21">
        <f t="shared" si="3"/>
        <v>0</v>
      </c>
      <c r="T51" s="21">
        <f t="shared" si="4"/>
        <v>0</v>
      </c>
      <c r="U51" s="21">
        <f t="shared" si="5"/>
        <v>0</v>
      </c>
      <c r="V51" s="21">
        <f t="shared" si="6"/>
        <v>0</v>
      </c>
      <c r="W51" s="21">
        <f t="shared" si="7"/>
        <v>0</v>
      </c>
      <c r="X51" s="21">
        <f t="shared" si="7"/>
        <v>0</v>
      </c>
      <c r="Y51" s="18"/>
      <c r="AG51" s="8"/>
      <c r="AH51" s="8"/>
      <c r="AI51" s="8"/>
      <c r="AJ51" s="8"/>
    </row>
    <row r="52" spans="1:36" x14ac:dyDescent="0.25">
      <c r="A52" s="20" t="str">
        <f>'Calculations - 3'!A2516</f>
        <v>The Lines Company</v>
      </c>
      <c r="B52" s="20" t="str">
        <f>'Calculations - 3'!B2516</f>
        <v>WTOM</v>
      </c>
      <c r="C52" s="21">
        <f>'Calculations - 3'!C2516</f>
        <v>1.5851304224840466E-3</v>
      </c>
      <c r="D52" s="21">
        <f>'Calculations - 3'!D2516</f>
        <v>3.5824570387662986E-3</v>
      </c>
      <c r="E52" s="21">
        <f>'Calculations - 3'!E2516</f>
        <v>4.6959469045132658E-3</v>
      </c>
      <c r="F52" s="21">
        <f>'Calculations - 3'!F2516</f>
        <v>3.7262384140910646E-3</v>
      </c>
      <c r="G52" s="21">
        <f>'Calculations - 3'!G2516</f>
        <v>1.8129250515583977E-3</v>
      </c>
      <c r="H52" s="21">
        <f>'Calculations - 3'!H2516</f>
        <v>4.9065048463078926E-3</v>
      </c>
      <c r="I52" s="21">
        <f>'Calculations - 3'!I2516</f>
        <v>1.8129250515583977E-3</v>
      </c>
      <c r="J52" s="120">
        <f>'Calculations - 3'!J2516</f>
        <v>1.5871992355158755E-3</v>
      </c>
      <c r="K52" s="21">
        <f>'Calculations - 3'!K2516</f>
        <v>3.5912930006630392E-3</v>
      </c>
      <c r="L52" s="21">
        <f>'Calculations - 3'!L2516</f>
        <v>4.7105821528045065E-3</v>
      </c>
      <c r="M52" s="21">
        <f>'Calculations - 3'!M2516</f>
        <v>3.7346669967466186E-3</v>
      </c>
      <c r="N52" s="21">
        <f>'Calculations - 3'!N2516</f>
        <v>1.8171684362774147E-3</v>
      </c>
      <c r="O52" s="21">
        <f>'Calculations - 3'!O2516</f>
        <v>4.9092145442562619E-3</v>
      </c>
      <c r="P52" s="21">
        <f>'Calculations - 3'!P2516</f>
        <v>1.8171684362774147E-3</v>
      </c>
      <c r="R52" s="21">
        <f t="shared" si="2"/>
        <v>2.0688130318289623E-6</v>
      </c>
      <c r="S52" s="21">
        <f t="shared" si="3"/>
        <v>8.8359618967406503E-6</v>
      </c>
      <c r="T52" s="21">
        <f t="shared" si="4"/>
        <v>1.4635248291240688E-5</v>
      </c>
      <c r="U52" s="21">
        <f t="shared" si="5"/>
        <v>8.4285826555540073E-6</v>
      </c>
      <c r="V52" s="21">
        <f t="shared" si="6"/>
        <v>4.243384719016972E-6</v>
      </c>
      <c r="W52" s="21">
        <f t="shared" si="7"/>
        <v>2.7096979483692829E-6</v>
      </c>
      <c r="X52" s="21">
        <f t="shared" si="7"/>
        <v>4.243384719016972E-6</v>
      </c>
      <c r="Y52" s="18"/>
      <c r="AG52" s="8"/>
      <c r="AH52" s="8"/>
      <c r="AI52" s="8"/>
      <c r="AJ52" s="8"/>
    </row>
    <row r="53" spans="1:36" x14ac:dyDescent="0.25">
      <c r="A53" s="20" t="str">
        <f>'Calculations - 3'!A2517</f>
        <v>The Power Company</v>
      </c>
      <c r="B53" s="20" t="str">
        <f>'Calculations - 3'!B2517</f>
        <v>POWN</v>
      </c>
      <c r="C53" s="21">
        <f>'Calculations - 3'!C2517</f>
        <v>1.539636574333272E-2</v>
      </c>
      <c r="D53" s="21">
        <f>'Calculations - 3'!D2517</f>
        <v>3.4363168316997889E-3</v>
      </c>
      <c r="E53" s="21">
        <f>'Calculations - 3'!E2517</f>
        <v>8.2482380147868156E-2</v>
      </c>
      <c r="F53" s="21">
        <f>'Calculations - 3'!F2517</f>
        <v>2.0481472829170601E-2</v>
      </c>
      <c r="G53" s="21">
        <f>'Calculations - 3'!G2517</f>
        <v>1.2864044563225998E-3</v>
      </c>
      <c r="H53" s="21">
        <f>'Calculations - 3'!H2517</f>
        <v>1.1805851264850989E-3</v>
      </c>
      <c r="I53" s="21">
        <f>'Calculations - 3'!I2517</f>
        <v>1.2864044563225998E-3</v>
      </c>
      <c r="J53" s="120">
        <f>'Calculations - 3'!J2517</f>
        <v>1.5416460116414461E-2</v>
      </c>
      <c r="K53" s="21">
        <f>'Calculations - 3'!K2517</f>
        <v>3.4447923456449557E-3</v>
      </c>
      <c r="L53" s="21">
        <f>'Calculations - 3'!L2517</f>
        <v>8.2739442277756453E-2</v>
      </c>
      <c r="M53" s="21">
        <f>'Calculations - 3'!M2517</f>
        <v>2.0527800993787051E-2</v>
      </c>
      <c r="N53" s="21">
        <f>'Calculations - 3'!N2517</f>
        <v>1.2894154517345405E-3</v>
      </c>
      <c r="O53" s="21">
        <f>'Calculations - 3'!O2517</f>
        <v>1.1812371240261833E-3</v>
      </c>
      <c r="P53" s="21">
        <f>'Calculations - 3'!P2517</f>
        <v>1.2894154517345405E-3</v>
      </c>
      <c r="R53" s="21">
        <f t="shared" si="2"/>
        <v>2.0094373081740863E-5</v>
      </c>
      <c r="S53" s="21">
        <f t="shared" si="3"/>
        <v>8.4755139451667821E-6</v>
      </c>
      <c r="T53" s="21">
        <f t="shared" si="4"/>
        <v>2.5706212988829691E-4</v>
      </c>
      <c r="U53" s="21">
        <f t="shared" si="5"/>
        <v>4.6328164616450673E-5</v>
      </c>
      <c r="V53" s="21">
        <f t="shared" si="6"/>
        <v>3.0109954119407131E-6</v>
      </c>
      <c r="W53" s="21">
        <f t="shared" si="7"/>
        <v>6.5199754108440783E-7</v>
      </c>
      <c r="X53" s="21">
        <f t="shared" si="7"/>
        <v>3.0109954119407131E-6</v>
      </c>
      <c r="Y53" s="18"/>
      <c r="AG53" s="8"/>
      <c r="AH53" s="8"/>
      <c r="AI53" s="8"/>
      <c r="AJ53" s="8"/>
    </row>
    <row r="54" spans="1:36" x14ac:dyDescent="0.25">
      <c r="A54" s="20" t="str">
        <f>'Calculations - 3'!A2518</f>
        <v>Tilt Renewables</v>
      </c>
      <c r="B54" s="20" t="str">
        <f>'Calculations - 3'!B2518</f>
        <v>TARW</v>
      </c>
      <c r="C54" s="21">
        <f>'Calculations - 3'!C2518</f>
        <v>2.6249445095470302E-3</v>
      </c>
      <c r="D54" s="21">
        <f>'Calculations - 3'!D2518</f>
        <v>6.1741971232015199E-5</v>
      </c>
      <c r="E54" s="21">
        <f>'Calculations - 3'!E2518</f>
        <v>7.9941825673323203E-6</v>
      </c>
      <c r="F54" s="21">
        <f>'Calculations - 3'!F2518</f>
        <v>7.4416693475810004E-6</v>
      </c>
      <c r="G54" s="21">
        <f>'Calculations - 3'!G2518</f>
        <v>1.62066384130223E-3</v>
      </c>
      <c r="H54" s="21">
        <f>'Calculations - 3'!H2518</f>
        <v>1.9041475891972601E-6</v>
      </c>
      <c r="I54" s="21">
        <f>'Calculations - 3'!I2518</f>
        <v>1.62066384130223E-3</v>
      </c>
      <c r="J54" s="120">
        <f>'Calculations - 3'!J2518</f>
        <v>2.6283704228549508E-3</v>
      </c>
      <c r="K54" s="21">
        <f>'Calculations - 3'!K2518</f>
        <v>6.1894254901946814E-5</v>
      </c>
      <c r="L54" s="21">
        <f>'Calculations - 3'!L2518</f>
        <v>8.0190969986786313E-6</v>
      </c>
      <c r="M54" s="21">
        <f>'Calculations - 3'!M2518</f>
        <v>7.4585020668600996E-6</v>
      </c>
      <c r="N54" s="21">
        <f>'Calculations - 3'!N2518</f>
        <v>1.6244572138814954E-3</v>
      </c>
      <c r="O54" s="21">
        <f>'Calculations - 3'!O2518</f>
        <v>1.9051991860013927E-6</v>
      </c>
      <c r="P54" s="21">
        <f>'Calculations - 3'!P2518</f>
        <v>1.6244572138814954E-3</v>
      </c>
      <c r="R54" s="21">
        <f t="shared" si="2"/>
        <v>3.4259133079206534E-6</v>
      </c>
      <c r="S54" s="21">
        <f t="shared" si="3"/>
        <v>1.5228366993161443E-7</v>
      </c>
      <c r="T54" s="21">
        <f t="shared" si="4"/>
        <v>2.4914431346311018E-8</v>
      </c>
      <c r="U54" s="21">
        <f t="shared" si="5"/>
        <v>1.6832719279099251E-8</v>
      </c>
      <c r="V54" s="21">
        <f t="shared" si="6"/>
        <v>3.7933725792653819E-6</v>
      </c>
      <c r="W54" s="21">
        <f t="shared" si="7"/>
        <v>1.0515968041326793E-9</v>
      </c>
      <c r="X54" s="21">
        <f t="shared" si="7"/>
        <v>3.7933725792653819E-6</v>
      </c>
      <c r="Y54" s="18"/>
      <c r="AG54" s="8"/>
      <c r="AH54" s="8"/>
      <c r="AI54" s="8"/>
      <c r="AJ54" s="8"/>
    </row>
    <row r="55" spans="1:36" x14ac:dyDescent="0.25">
      <c r="A55" s="20" t="str">
        <f>'Calculations - 3'!A2519</f>
        <v>Todd Gen. Taranaki</v>
      </c>
      <c r="B55" s="20" t="str">
        <f>'Calculations - 3'!B2519</f>
        <v>TOD3</v>
      </c>
      <c r="C55" s="21">
        <f>'Calculations - 3'!C2519</f>
        <v>2.447907067794239E-3</v>
      </c>
      <c r="D55" s="21">
        <f>'Calculations - 3'!D2519</f>
        <v>9.086885283786639E-4</v>
      </c>
      <c r="E55" s="21">
        <f>'Calculations - 3'!E2519</f>
        <v>1.47905070238442E-5</v>
      </c>
      <c r="F55" s="21">
        <f>'Calculations - 3'!F2519</f>
        <v>1.2698153588604834E-4</v>
      </c>
      <c r="G55" s="21">
        <f>'Calculations - 3'!G2519</f>
        <v>2.5997941286574435E-3</v>
      </c>
      <c r="H55" s="21">
        <f>'Calculations - 3'!H2519</f>
        <v>6.6681969634258196E-6</v>
      </c>
      <c r="I55" s="21">
        <f>'Calculations - 3'!I2519</f>
        <v>2.5997941286574435E-3</v>
      </c>
      <c r="J55" s="120">
        <f>'Calculations - 3'!J2519</f>
        <v>2.4511019229119793E-3</v>
      </c>
      <c r="K55" s="21">
        <f>'Calculations - 3'!K2519</f>
        <v>9.1092976592202415E-4</v>
      </c>
      <c r="L55" s="21">
        <f>'Calculations - 3'!L2519</f>
        <v>1.4836602677617298E-5</v>
      </c>
      <c r="M55" s="21">
        <f>'Calculations - 3'!M2519</f>
        <v>1.272687623734619E-4</v>
      </c>
      <c r="N55" s="21">
        <f>'Calculations - 3'!N2519</f>
        <v>2.6058792818570483E-3</v>
      </c>
      <c r="O55" s="21">
        <f>'Calculations - 3'!O2519</f>
        <v>6.6718795848023605E-6</v>
      </c>
      <c r="P55" s="21">
        <f>'Calculations - 3'!P2519</f>
        <v>2.6058792818570483E-3</v>
      </c>
      <c r="R55" s="21">
        <f t="shared" si="2"/>
        <v>3.1948551177402723E-6</v>
      </c>
      <c r="S55" s="21">
        <f t="shared" si="3"/>
        <v>2.2412375433602475E-6</v>
      </c>
      <c r="T55" s="21">
        <f t="shared" si="4"/>
        <v>4.6095653773097641E-8</v>
      </c>
      <c r="U55" s="21">
        <f t="shared" si="5"/>
        <v>2.8722648741356005E-7</v>
      </c>
      <c r="V55" s="21">
        <f t="shared" si="6"/>
        <v>6.0851531996047696E-6</v>
      </c>
      <c r="W55" s="21">
        <f t="shared" si="7"/>
        <v>3.6826213765408955E-9</v>
      </c>
      <c r="X55" s="21">
        <f t="shared" si="7"/>
        <v>6.0851531996047696E-6</v>
      </c>
      <c r="Y55" s="18"/>
      <c r="AG55" s="8"/>
      <c r="AH55" s="8"/>
      <c r="AI55" s="8"/>
      <c r="AJ55" s="8"/>
    </row>
    <row r="56" spans="1:36" x14ac:dyDescent="0.25">
      <c r="A56" s="20" t="str">
        <f>'Calculations - 3'!A2520</f>
        <v>Top Energy</v>
      </c>
      <c r="B56" s="20" t="str">
        <f>'Calculations - 3'!B2520</f>
        <v>TOPE</v>
      </c>
      <c r="C56" s="21">
        <f>'Calculations - 3'!C2520</f>
        <v>0</v>
      </c>
      <c r="D56" s="21">
        <f>'Calculations - 3'!D2520</f>
        <v>2.4035348292835899E-3</v>
      </c>
      <c r="E56" s="21">
        <f>'Calculations - 3'!E2520</f>
        <v>0</v>
      </c>
      <c r="F56" s="21">
        <f>'Calculations - 3'!F2520</f>
        <v>0</v>
      </c>
      <c r="G56" s="21">
        <f>'Calculations - 3'!G2520</f>
        <v>1.08929933949512E-2</v>
      </c>
      <c r="H56" s="21">
        <f>'Calculations - 3'!H2520</f>
        <v>5.1644604368651604E-3</v>
      </c>
      <c r="I56" s="21">
        <f>'Calculations - 3'!I2520</f>
        <v>1.08929933949512E-2</v>
      </c>
      <c r="J56" s="120">
        <f>'Calculations - 3'!J2520</f>
        <v>0</v>
      </c>
      <c r="K56" s="21">
        <f>'Calculations - 3'!K2520</f>
        <v>2.4094630349645574E-3</v>
      </c>
      <c r="L56" s="21">
        <f>'Calculations - 3'!L2520</f>
        <v>0</v>
      </c>
      <c r="M56" s="21">
        <f>'Calculations - 3'!M2520</f>
        <v>0</v>
      </c>
      <c r="N56" s="21">
        <f>'Calculations - 3'!N2520</f>
        <v>1.0918489849797337E-2</v>
      </c>
      <c r="O56" s="21">
        <f>'Calculations - 3'!O2520</f>
        <v>5.1673125950283663E-3</v>
      </c>
      <c r="P56" s="21">
        <f>'Calculations - 3'!P2520</f>
        <v>1.0918489849797337E-2</v>
      </c>
      <c r="R56" s="21">
        <f t="shared" si="2"/>
        <v>0</v>
      </c>
      <c r="S56" s="21">
        <f t="shared" si="3"/>
        <v>5.9282056809675798E-6</v>
      </c>
      <c r="T56" s="21">
        <f t="shared" si="4"/>
        <v>0</v>
      </c>
      <c r="U56" s="21">
        <f t="shared" si="5"/>
        <v>0</v>
      </c>
      <c r="V56" s="21">
        <f t="shared" si="6"/>
        <v>2.5496454846136302E-5</v>
      </c>
      <c r="W56" s="21">
        <f t="shared" si="7"/>
        <v>2.852158163205859E-6</v>
      </c>
      <c r="X56" s="21">
        <f t="shared" si="7"/>
        <v>2.5496454846136302E-5</v>
      </c>
      <c r="Y56" s="18"/>
      <c r="AG56" s="8"/>
      <c r="AH56" s="8"/>
      <c r="AI56" s="8"/>
      <c r="AJ56" s="8"/>
    </row>
    <row r="57" spans="1:36" x14ac:dyDescent="0.25">
      <c r="A57" s="20" t="str">
        <f>'Calculations - 3'!A2521</f>
        <v>TrustPower</v>
      </c>
      <c r="B57" s="20" t="str">
        <f>'Calculations - 3'!B2521</f>
        <v>TRUG</v>
      </c>
      <c r="C57" s="21">
        <f>'Calculations - 3'!C2521</f>
        <v>3.7763452044120124E-5</v>
      </c>
      <c r="D57" s="21">
        <f>'Calculations - 3'!D2521</f>
        <v>6.4478851915458976E-3</v>
      </c>
      <c r="E57" s="21">
        <f>'Calculations - 3'!E2521</f>
        <v>7.1196887640093912E-6</v>
      </c>
      <c r="F57" s="21">
        <f>'Calculations - 3'!F2521</f>
        <v>5.4304417731522639E-5</v>
      </c>
      <c r="G57" s="21">
        <f>'Calculations - 3'!G2521</f>
        <v>1.6109808544127724E-3</v>
      </c>
      <c r="H57" s="21">
        <f>'Calculations - 3'!H2521</f>
        <v>1.1498671337392699E-2</v>
      </c>
      <c r="I57" s="21">
        <f>'Calculations - 3'!I2521</f>
        <v>1.6109808544127724E-3</v>
      </c>
      <c r="J57" s="120">
        <f>'Calculations - 3'!J2521</f>
        <v>3.7812738538535703E-5</v>
      </c>
      <c r="K57" s="21">
        <f>'Calculations - 3'!K2521</f>
        <v>6.4637885972952296E-3</v>
      </c>
      <c r="L57" s="21">
        <f>'Calculations - 3'!L2521</f>
        <v>7.1418777740080953E-6</v>
      </c>
      <c r="M57" s="21">
        <f>'Calculations - 3'!M2521</f>
        <v>5.4427251866794557E-5</v>
      </c>
      <c r="N57" s="21">
        <f>'Calculations - 3'!N2521</f>
        <v>1.6147515627133542E-3</v>
      </c>
      <c r="O57" s="21">
        <f>'Calculations - 3'!O2521</f>
        <v>1.1505021667639562E-2</v>
      </c>
      <c r="P57" s="21">
        <f>'Calculations - 3'!P2521</f>
        <v>1.6147515627133542E-3</v>
      </c>
      <c r="R57" s="21">
        <f t="shared" si="2"/>
        <v>4.9286494415578955E-8</v>
      </c>
      <c r="S57" s="21">
        <f t="shared" si="3"/>
        <v>1.5903405749331974E-5</v>
      </c>
      <c r="T57" s="21">
        <f t="shared" si="4"/>
        <v>2.218900999870417E-8</v>
      </c>
      <c r="U57" s="21">
        <f t="shared" si="5"/>
        <v>1.228341352719185E-7</v>
      </c>
      <c r="V57" s="21">
        <f t="shared" si="6"/>
        <v>3.7707083005817602E-6</v>
      </c>
      <c r="W57" s="21">
        <f t="shared" si="7"/>
        <v>6.3503302468632949E-6</v>
      </c>
      <c r="X57" s="21">
        <f t="shared" si="7"/>
        <v>3.7707083005817602E-6</v>
      </c>
      <c r="Y57" s="18"/>
      <c r="AG57" s="8"/>
      <c r="AH57" s="8"/>
      <c r="AI57" s="8"/>
      <c r="AJ57" s="8"/>
    </row>
    <row r="58" spans="1:36" x14ac:dyDescent="0.25">
      <c r="A58" s="20" t="str">
        <f>'Calculations - 3'!A2522</f>
        <v>Tuaropaki (Mercury)</v>
      </c>
      <c r="B58" s="20" t="str">
        <f>'Calculations - 3'!B2522</f>
        <v>MRPL</v>
      </c>
      <c r="C58" s="21">
        <f>'Calculations - 3'!C2522</f>
        <v>8.4750425114937496E-4</v>
      </c>
      <c r="D58" s="21">
        <f>'Calculations - 3'!D2522</f>
        <v>5.5260889754794895E-4</v>
      </c>
      <c r="E58" s="21">
        <f>'Calculations - 3'!E2522</f>
        <v>8.4361847255601404E-4</v>
      </c>
      <c r="F58" s="21">
        <f>'Calculations - 3'!F2522</f>
        <v>6.9594573616827305E-4</v>
      </c>
      <c r="G58" s="21">
        <f>'Calculations - 3'!G2522</f>
        <v>6.8164520578966889E-3</v>
      </c>
      <c r="H58" s="21">
        <f>'Calculations - 3'!H2522</f>
        <v>1.2608268038028401E-3</v>
      </c>
      <c r="I58" s="21">
        <f>'Calculations - 3'!I2522</f>
        <v>6.8164520578966889E-3</v>
      </c>
      <c r="J58" s="120">
        <f>'Calculations - 3'!J2522</f>
        <v>8.4861036066215592E-4</v>
      </c>
      <c r="K58" s="21">
        <f>'Calculations - 3'!K2522</f>
        <v>5.5397188141898923E-4</v>
      </c>
      <c r="L58" s="21">
        <f>'Calculations - 3'!L2522</f>
        <v>8.4624766876712702E-4</v>
      </c>
      <c r="M58" s="21">
        <f>'Calculations - 3'!M2522</f>
        <v>6.975199339273034E-4</v>
      </c>
      <c r="N58" s="21">
        <f>'Calculations - 3'!N2522</f>
        <v>6.8324068423901377E-3</v>
      </c>
      <c r="O58" s="21">
        <f>'Calculations - 3'!O2522</f>
        <v>1.2615231161291357E-3</v>
      </c>
      <c r="P58" s="21">
        <f>'Calculations - 3'!P2522</f>
        <v>6.8324068423901377E-3</v>
      </c>
      <c r="R58" s="21">
        <f t="shared" si="2"/>
        <v>1.1061095127809636E-6</v>
      </c>
      <c r="S58" s="21">
        <f t="shared" si="3"/>
        <v>1.3629838710402806E-6</v>
      </c>
      <c r="T58" s="21">
        <f t="shared" si="4"/>
        <v>2.6291962111129816E-6</v>
      </c>
      <c r="U58" s="21">
        <f t="shared" si="5"/>
        <v>1.5741977590303519E-6</v>
      </c>
      <c r="V58" s="21">
        <f t="shared" si="6"/>
        <v>1.5954784493448816E-5</v>
      </c>
      <c r="W58" s="21">
        <f t="shared" si="7"/>
        <v>6.9631232629558532E-7</v>
      </c>
      <c r="X58" s="21">
        <f t="shared" si="7"/>
        <v>1.5954784493448816E-5</v>
      </c>
      <c r="Y58" s="18"/>
      <c r="AG58" s="8"/>
      <c r="AH58" s="8"/>
      <c r="AI58" s="8"/>
      <c r="AJ58" s="8"/>
    </row>
    <row r="59" spans="1:36" x14ac:dyDescent="0.25">
      <c r="A59" s="20" t="str">
        <f>'Calculations - 3'!A2523</f>
        <v>Unison Networks</v>
      </c>
      <c r="B59" s="20" t="str">
        <f>'Calculations - 3'!B2523</f>
        <v>UNIS</v>
      </c>
      <c r="C59" s="21">
        <f>'Calculations - 3'!C2523</f>
        <v>6.3434100609236974E-3</v>
      </c>
      <c r="D59" s="21">
        <f>'Calculations - 3'!D2523</f>
        <v>1.3383208090383129E-2</v>
      </c>
      <c r="E59" s="21">
        <f>'Calculations - 3'!E2523</f>
        <v>2.2007066411305398E-2</v>
      </c>
      <c r="F59" s="21">
        <f>'Calculations - 3'!F2523</f>
        <v>1.6017045285458189E-2</v>
      </c>
      <c r="G59" s="21">
        <f>'Calculations - 3'!G2523</f>
        <v>1.5861420543528942E-3</v>
      </c>
      <c r="H59" s="21">
        <f>'Calculations - 3'!H2523</f>
        <v>3.0347367860472399E-9</v>
      </c>
      <c r="I59" s="21">
        <f>'Calculations - 3'!I2523</f>
        <v>1.5861420543528942E-3</v>
      </c>
      <c r="J59" s="120">
        <f>'Calculations - 3'!J2523</f>
        <v>6.3516890827720746E-3</v>
      </c>
      <c r="K59" s="21">
        <f>'Calculations - 3'!K2523</f>
        <v>1.3416217144075367E-2</v>
      </c>
      <c r="L59" s="21">
        <f>'Calculations - 3'!L2523</f>
        <v>2.2075652979177726E-2</v>
      </c>
      <c r="M59" s="21">
        <f>'Calculations - 3'!M2523</f>
        <v>1.6053275117015861E-2</v>
      </c>
      <c r="N59" s="21">
        <f>'Calculations - 3'!N2523</f>
        <v>1.5898546242409024E-3</v>
      </c>
      <c r="O59" s="21">
        <f>'Calculations - 3'!O2523</f>
        <v>3.0364127693185454E-9</v>
      </c>
      <c r="P59" s="21">
        <f>'Calculations - 3'!P2523</f>
        <v>1.5898546242409024E-3</v>
      </c>
      <c r="R59" s="21">
        <f t="shared" si="2"/>
        <v>8.2790218483771993E-6</v>
      </c>
      <c r="S59" s="21">
        <f t="shared" si="3"/>
        <v>3.3009053692238666E-5</v>
      </c>
      <c r="T59" s="21">
        <f t="shared" si="4"/>
        <v>6.8586567872327975E-5</v>
      </c>
      <c r="U59" s="21">
        <f t="shared" si="5"/>
        <v>3.6229831557672149E-5</v>
      </c>
      <c r="V59" s="21">
        <f t="shared" si="6"/>
        <v>3.712569888008211E-6</v>
      </c>
      <c r="W59" s="21">
        <f t="shared" si="7"/>
        <v>1.6759832713055753E-12</v>
      </c>
      <c r="X59" s="21">
        <f t="shared" si="7"/>
        <v>3.712569888008211E-6</v>
      </c>
      <c r="Y59" s="18"/>
      <c r="AG59" s="8"/>
      <c r="AH59" s="8"/>
      <c r="AI59" s="8"/>
      <c r="AJ59" s="8"/>
    </row>
    <row r="60" spans="1:36" x14ac:dyDescent="0.25">
      <c r="A60" s="20" t="str">
        <f>'Calculations - 3'!A2524</f>
        <v>Vector</v>
      </c>
      <c r="B60" s="20" t="str">
        <f>'Calculations - 3'!B2524</f>
        <v>VECT</v>
      </c>
      <c r="C60" s="21">
        <f>'Calculations - 3'!C2524</f>
        <v>5.5127777033515117E-2</v>
      </c>
      <c r="D60" s="21">
        <f>'Calculations - 3'!D2524</f>
        <v>0.10782674893233253</v>
      </c>
      <c r="E60" s="21">
        <f>'Calculations - 3'!E2524</f>
        <v>0.19024985634660679</v>
      </c>
      <c r="F60" s="21">
        <f>'Calculations - 3'!F2524</f>
        <v>0.14409832929057162</v>
      </c>
      <c r="G60" s="21">
        <f>'Calculations - 3'!G2524</f>
        <v>0.51326512141538605</v>
      </c>
      <c r="H60" s="21">
        <f>'Calculations - 3'!H2524</f>
        <v>0.24569802926630918</v>
      </c>
      <c r="I60" s="21">
        <f>'Calculations - 3'!I2524</f>
        <v>0.51326512141538605</v>
      </c>
      <c r="J60" s="120">
        <f>'Calculations - 3'!J2524</f>
        <v>5.5199726358267816E-2</v>
      </c>
      <c r="K60" s="21">
        <f>'Calculations - 3'!K2524</f>
        <v>0.10809269854029865</v>
      </c>
      <c r="L60" s="21">
        <f>'Calculations - 3'!L2524</f>
        <v>0.19084278338382038</v>
      </c>
      <c r="M60" s="21">
        <f>'Calculations - 3'!M2524</f>
        <v>0.14442427319001719</v>
      </c>
      <c r="N60" s="21">
        <f>'Calculations - 3'!N2524</f>
        <v>0.51446648457772204</v>
      </c>
      <c r="O60" s="21">
        <f>'Calculations - 3'!O2524</f>
        <v>0.24583372004144874</v>
      </c>
      <c r="P60" s="21">
        <f>'Calculations - 3'!P2524</f>
        <v>0.51446648457772204</v>
      </c>
      <c r="R60" s="21">
        <f t="shared" si="2"/>
        <v>7.1949324752698662E-5</v>
      </c>
      <c r="S60" s="21">
        <f t="shared" si="3"/>
        <v>2.6594960796612332E-4</v>
      </c>
      <c r="T60" s="21">
        <f t="shared" si="4"/>
        <v>5.9292703721358642E-4</v>
      </c>
      <c r="U60" s="21">
        <f t="shared" si="5"/>
        <v>3.2594389944556879E-4</v>
      </c>
      <c r="V60" s="21">
        <f t="shared" si="6"/>
        <v>1.2013631623359888E-3</v>
      </c>
      <c r="W60" s="21">
        <f t="shared" si="7"/>
        <v>1.3569077513955752E-4</v>
      </c>
      <c r="X60" s="21">
        <f t="shared" si="7"/>
        <v>1.2013631623359888E-3</v>
      </c>
      <c r="Y60" s="18"/>
      <c r="AG60" s="8"/>
      <c r="AH60" s="8"/>
      <c r="AI60" s="8"/>
      <c r="AJ60" s="8"/>
    </row>
    <row r="61" spans="1:36" x14ac:dyDescent="0.25">
      <c r="A61" s="20" t="str">
        <f>'Calculations - 3'!A2525</f>
        <v>Waipa Networks</v>
      </c>
      <c r="B61" s="20" t="str">
        <f>'Calculations - 3'!B2525</f>
        <v>WAIP</v>
      </c>
      <c r="C61" s="21">
        <f>'Calculations - 3'!C2525</f>
        <v>2.5139299789395803E-3</v>
      </c>
      <c r="D61" s="21">
        <f>'Calculations - 3'!D2525</f>
        <v>5.9335218614114393E-3</v>
      </c>
      <c r="E61" s="21">
        <f>'Calculations - 3'!E2525</f>
        <v>8.14292604468962E-3</v>
      </c>
      <c r="F61" s="21">
        <f>'Calculations - 3'!F2525</f>
        <v>6.4063443297792998E-3</v>
      </c>
      <c r="G61" s="21">
        <f>'Calculations - 3'!G2525</f>
        <v>3.31161801696529E-3</v>
      </c>
      <c r="H61" s="21">
        <f>'Calculations - 3'!H2525</f>
        <v>1.01989158923321E-2</v>
      </c>
      <c r="I61" s="21">
        <f>'Calculations - 3'!I2525</f>
        <v>3.31161801696529E-3</v>
      </c>
      <c r="J61" s="120">
        <f>'Calculations - 3'!J2525</f>
        <v>2.5172110030293108E-3</v>
      </c>
      <c r="K61" s="21">
        <f>'Calculations - 3'!K2525</f>
        <v>5.9481566141840669E-3</v>
      </c>
      <c r="L61" s="21">
        <f>'Calculations - 3'!L2525</f>
        <v>8.1683040455283219E-3</v>
      </c>
      <c r="M61" s="21">
        <f>'Calculations - 3'!M2525</f>
        <v>6.4208351907234888E-3</v>
      </c>
      <c r="N61" s="21">
        <f>'Calculations - 3'!N2525</f>
        <v>3.3193692857098702E-3</v>
      </c>
      <c r="O61" s="21">
        <f>'Calculations - 3'!O2525</f>
        <v>1.0204548411270675E-2</v>
      </c>
      <c r="P61" s="21">
        <f>'Calculations - 3'!P2525</f>
        <v>3.3193692857098702E-3</v>
      </c>
      <c r="R61" s="21">
        <f t="shared" si="2"/>
        <v>3.281024089730588E-6</v>
      </c>
      <c r="S61" s="21">
        <f t="shared" si="3"/>
        <v>1.4634752772627567E-5</v>
      </c>
      <c r="T61" s="21">
        <f t="shared" si="4"/>
        <v>2.5378000838701884E-5</v>
      </c>
      <c r="U61" s="21">
        <f t="shared" si="5"/>
        <v>1.449086094418902E-5</v>
      </c>
      <c r="V61" s="21">
        <f t="shared" si="6"/>
        <v>7.7512687445802607E-6</v>
      </c>
      <c r="W61" s="21">
        <f t="shared" si="7"/>
        <v>5.6325189385746099E-6</v>
      </c>
      <c r="X61" s="21">
        <f t="shared" si="7"/>
        <v>7.7512687445802607E-6</v>
      </c>
      <c r="Y61" s="18"/>
      <c r="AG61" s="8"/>
      <c r="AH61" s="8"/>
      <c r="AI61" s="8"/>
      <c r="AJ61" s="8"/>
    </row>
    <row r="62" spans="1:36" x14ac:dyDescent="0.25">
      <c r="A62" s="20" t="str">
        <f>'Calculations - 3'!A2526</f>
        <v>WEL Networks</v>
      </c>
      <c r="B62" s="20" t="str">
        <f>'Calculations - 3'!B2526</f>
        <v>WELE</v>
      </c>
      <c r="C62" s="21">
        <f>'Calculations - 3'!C2526</f>
        <v>5.1810801219040765E-3</v>
      </c>
      <c r="D62" s="21">
        <f>'Calculations - 3'!D2526</f>
        <v>1.12850800084172E-2</v>
      </c>
      <c r="E62" s="21">
        <f>'Calculations - 3'!E2526</f>
        <v>1.8182603056674674E-2</v>
      </c>
      <c r="F62" s="21">
        <f>'Calculations - 3'!F2526</f>
        <v>1.4092622563250976E-2</v>
      </c>
      <c r="G62" s="21">
        <f>'Calculations - 3'!G2526</f>
        <v>1.1332475764258231E-2</v>
      </c>
      <c r="H62" s="21">
        <f>'Calculations - 3'!H2526</f>
        <v>2.3777029250314996E-2</v>
      </c>
      <c r="I62" s="21">
        <f>'Calculations - 3'!I2526</f>
        <v>1.1332475764258231E-2</v>
      </c>
      <c r="J62" s="120">
        <f>'Calculations - 3'!J2526</f>
        <v>5.1878421434532864E-3</v>
      </c>
      <c r="K62" s="21">
        <f>'Calculations - 3'!K2526</f>
        <v>1.1312914127815425E-2</v>
      </c>
      <c r="L62" s="21">
        <f>'Calculations - 3'!L2526</f>
        <v>1.8239270415937134E-2</v>
      </c>
      <c r="M62" s="21">
        <f>'Calculations - 3'!M2526</f>
        <v>1.4124499437703964E-2</v>
      </c>
      <c r="N62" s="21">
        <f>'Calculations - 3'!N2526</f>
        <v>1.1359000884226837E-2</v>
      </c>
      <c r="O62" s="21">
        <f>'Calculations - 3'!O2526</f>
        <v>2.3790160505535576E-2</v>
      </c>
      <c r="P62" s="21">
        <f>'Calculations - 3'!P2526</f>
        <v>1.1359000884226837E-2</v>
      </c>
      <c r="R62" s="21">
        <f t="shared" si="2"/>
        <v>6.7620215492098998E-6</v>
      </c>
      <c r="S62" s="21">
        <f t="shared" si="3"/>
        <v>2.7834119398224832E-5</v>
      </c>
      <c r="T62" s="21">
        <f t="shared" si="4"/>
        <v>5.6667359262459888E-5</v>
      </c>
      <c r="U62" s="21">
        <f t="shared" si="5"/>
        <v>3.1876874452987577E-5</v>
      </c>
      <c r="V62" s="21">
        <f t="shared" si="6"/>
        <v>2.6525119968605695E-5</v>
      </c>
      <c r="W62" s="21">
        <f t="shared" si="7"/>
        <v>1.313125522058034E-5</v>
      </c>
      <c r="X62" s="21">
        <f t="shared" si="7"/>
        <v>2.6525119968605695E-5</v>
      </c>
      <c r="Y62" s="18"/>
      <c r="AG62" s="8"/>
      <c r="AH62" s="8"/>
      <c r="AI62" s="8"/>
      <c r="AJ62" s="8"/>
    </row>
    <row r="63" spans="1:36" x14ac:dyDescent="0.25">
      <c r="A63" s="20" t="str">
        <f>'Calculations - 3'!A2527</f>
        <v>Wellington Electricity</v>
      </c>
      <c r="B63" s="20" t="str">
        <f>'Calculations - 3'!B2527</f>
        <v>UNET</v>
      </c>
      <c r="C63" s="21">
        <f>'Calculations - 3'!C2527</f>
        <v>0.11841710144573481</v>
      </c>
      <c r="D63" s="21">
        <f>'Calculations - 3'!D2527</f>
        <v>4.2488955411535759E-2</v>
      </c>
      <c r="E63" s="21">
        <f>'Calculations - 3'!E2527</f>
        <v>4.9165325701027815E-2</v>
      </c>
      <c r="F63" s="21">
        <f>'Calculations - 3'!F2527</f>
        <v>3.2187955463646417E-2</v>
      </c>
      <c r="G63" s="21">
        <f>'Calculations - 3'!G2527</f>
        <v>8.306863909551928E-3</v>
      </c>
      <c r="H63" s="21">
        <f>'Calculations - 3'!H2527</f>
        <v>6.5538222263289815E-3</v>
      </c>
      <c r="I63" s="21">
        <f>'Calculations - 3'!I2527</f>
        <v>8.306863909551928E-3</v>
      </c>
      <c r="J63" s="120">
        <f>'Calculations - 3'!J2527</f>
        <v>0.11857165203613886</v>
      </c>
      <c r="K63" s="21">
        <f>'Calculations - 3'!K2527</f>
        <v>4.2593752422912592E-2</v>
      </c>
      <c r="L63" s="21">
        <f>'Calculations - 3'!L2527</f>
        <v>4.9318552891110111E-2</v>
      </c>
      <c r="M63" s="21">
        <f>'Calculations - 3'!M2527</f>
        <v>3.22607631621857E-2</v>
      </c>
      <c r="N63" s="21">
        <f>'Calculations - 3'!N2527</f>
        <v>8.3263071950569999E-3</v>
      </c>
      <c r="O63" s="21">
        <f>'Calculations - 3'!O2527</f>
        <v>6.5574416823770123E-3</v>
      </c>
      <c r="P63" s="21">
        <f>'Calculations - 3'!P2527</f>
        <v>8.3263071950569999E-3</v>
      </c>
      <c r="R63" s="21">
        <f t="shared" si="2"/>
        <v>1.5455059040404839E-4</v>
      </c>
      <c r="S63" s="21">
        <f t="shared" si="3"/>
        <v>1.0479701137683373E-4</v>
      </c>
      <c r="T63" s="21">
        <f t="shared" si="4"/>
        <v>1.5322719008229596E-4</v>
      </c>
      <c r="U63" s="21">
        <f t="shared" si="5"/>
        <v>7.2807698539283094E-5</v>
      </c>
      <c r="V63" s="21">
        <f t="shared" si="6"/>
        <v>1.9443285505071906E-5</v>
      </c>
      <c r="W63" s="21">
        <f t="shared" si="7"/>
        <v>3.6194560480307808E-6</v>
      </c>
      <c r="X63" s="21">
        <f t="shared" si="7"/>
        <v>1.9443285505071906E-5</v>
      </c>
      <c r="Y63" s="18"/>
      <c r="AG63" s="8"/>
      <c r="AH63" s="8"/>
      <c r="AI63" s="8"/>
      <c r="AJ63" s="8"/>
    </row>
    <row r="64" spans="1:36" x14ac:dyDescent="0.25">
      <c r="A64" s="20" t="str">
        <f>'Calculations - 3'!A2528</f>
        <v>Westpower</v>
      </c>
      <c r="B64" s="20" t="str">
        <f>'Calculations - 3'!B2528</f>
        <v>WPOW</v>
      </c>
      <c r="C64" s="21">
        <f>'Calculations - 3'!C2528</f>
        <v>3.9957769543278376E-3</v>
      </c>
      <c r="D64" s="21">
        <f>'Calculations - 3'!D2528</f>
        <v>8.7351381415843254E-4</v>
      </c>
      <c r="E64" s="21">
        <f>'Calculations - 3'!E2528</f>
        <v>1.7577324714642647E-3</v>
      </c>
      <c r="F64" s="21">
        <f>'Calculations - 3'!F2528</f>
        <v>4.5457921703778072E-3</v>
      </c>
      <c r="G64" s="21">
        <f>'Calculations - 3'!G2528</f>
        <v>3.6386588488043645E-4</v>
      </c>
      <c r="H64" s="21">
        <f>'Calculations - 3'!H2528</f>
        <v>3.0301376657219226E-4</v>
      </c>
      <c r="I64" s="21">
        <f>'Calculations - 3'!I2528</f>
        <v>3.6386588488043645E-4</v>
      </c>
      <c r="J64" s="120">
        <f>'Calculations - 3'!J2528</f>
        <v>4.0009919923576056E-3</v>
      </c>
      <c r="K64" s="21">
        <f>'Calculations - 3'!K2528</f>
        <v>8.7566829492251677E-4</v>
      </c>
      <c r="L64" s="21">
        <f>'Calculations - 3'!L2528</f>
        <v>1.7632105681447724E-3</v>
      </c>
      <c r="M64" s="21">
        <f>'Calculations - 3'!M2528</f>
        <v>4.5560745465398145E-3</v>
      </c>
      <c r="N64" s="21">
        <f>'Calculations - 3'!N2528</f>
        <v>3.6471755987623725E-4</v>
      </c>
      <c r="O64" s="21">
        <f>'Calculations - 3'!O2528</f>
        <v>3.0318111090534342E-4</v>
      </c>
      <c r="P64" s="21">
        <f>'Calculations - 3'!P2528</f>
        <v>3.6471755987623725E-4</v>
      </c>
      <c r="R64" s="21">
        <f t="shared" si="2"/>
        <v>5.2150380297679572E-6</v>
      </c>
      <c r="S64" s="21">
        <f t="shared" si="3"/>
        <v>2.1544807640842302E-6</v>
      </c>
      <c r="T64" s="21">
        <f t="shared" si="4"/>
        <v>5.4780966805077335E-6</v>
      </c>
      <c r="U64" s="21">
        <f t="shared" si="5"/>
        <v>1.0282376162007272E-5</v>
      </c>
      <c r="V64" s="21">
        <f t="shared" si="6"/>
        <v>8.5167499580079921E-7</v>
      </c>
      <c r="W64" s="21">
        <f t="shared" si="7"/>
        <v>1.6734433315115796E-7</v>
      </c>
      <c r="X64" s="21">
        <f t="shared" si="7"/>
        <v>8.5167499580079921E-7</v>
      </c>
      <c r="Y64" s="18"/>
      <c r="AG64" s="8"/>
      <c r="AH64" s="8"/>
      <c r="AI64" s="8"/>
      <c r="AJ64" s="8"/>
    </row>
    <row r="65" spans="1:37" s="50" customFormat="1" x14ac:dyDescent="0.25">
      <c r="A65" s="20" t="str">
        <f>'Calculations - 3'!A2529</f>
        <v>Whareroa Cogen. Ltd</v>
      </c>
      <c r="B65" s="20" t="str">
        <f>'Calculations - 3'!B2529</f>
        <v>KIWI</v>
      </c>
      <c r="C65" s="21">
        <f>'Calculations - 3'!C2529</f>
        <v>1.0492861166700087E-3</v>
      </c>
      <c r="D65" s="21">
        <f>'Calculations - 3'!D2529</f>
        <v>2.647204475319725E-4</v>
      </c>
      <c r="E65" s="21">
        <f>'Calculations - 3'!E2529</f>
        <v>5.4990762441784921E-6</v>
      </c>
      <c r="F65" s="21">
        <f>'Calculations - 3'!F2529</f>
        <v>1.0619581630393814E-5</v>
      </c>
      <c r="G65" s="21">
        <f>'Calculations - 3'!G2529</f>
        <v>1.8285384788575587E-4</v>
      </c>
      <c r="H65" s="21">
        <f>'Calculations - 3'!H2529</f>
        <v>3.8752996614067777E-6</v>
      </c>
      <c r="I65" s="21">
        <f>'Calculations - 3'!I2529</f>
        <v>1.8285384788575587E-4</v>
      </c>
      <c r="J65" s="120">
        <f>'Calculations - 3'!J2529</f>
        <v>1.0506555792463954E-3</v>
      </c>
      <c r="K65" s="21">
        <f>'Calculations - 3'!K2529</f>
        <v>2.6537336807292225E-4</v>
      </c>
      <c r="L65" s="21">
        <f>'Calculations - 3'!L2529</f>
        <v>5.5162145014549234E-6</v>
      </c>
      <c r="M65" s="21">
        <f>'Calculations - 3'!M2529</f>
        <v>1.0643602643434927E-5</v>
      </c>
      <c r="N65" s="21">
        <f>'Calculations - 3'!N2529</f>
        <v>1.8328184088153076E-4</v>
      </c>
      <c r="O65" s="21">
        <f>'Calculations - 3'!O2529</f>
        <v>3.8774398593421236E-6</v>
      </c>
      <c r="P65" s="21">
        <f>'Calculations - 3'!P2529</f>
        <v>1.8328184088153076E-4</v>
      </c>
      <c r="R65" s="21">
        <f t="shared" si="2"/>
        <v>1.3694625763866798E-6</v>
      </c>
      <c r="S65" s="21">
        <f t="shared" si="3"/>
        <v>6.5292054094974808E-7</v>
      </c>
      <c r="T65" s="21">
        <f t="shared" si="4"/>
        <v>1.7138257276431304E-8</v>
      </c>
      <c r="U65" s="21">
        <f t="shared" si="5"/>
        <v>2.402101304111328E-8</v>
      </c>
      <c r="V65" s="21">
        <f t="shared" si="6"/>
        <v>4.2799299577488191E-7</v>
      </c>
      <c r="W65" s="21">
        <f t="shared" si="7"/>
        <v>2.1401979353458377E-9</v>
      </c>
      <c r="X65" s="21">
        <f t="shared" si="7"/>
        <v>4.2799299577488191E-7</v>
      </c>
      <c r="Y65" s="18"/>
      <c r="AG65" s="8"/>
      <c r="AH65" s="8"/>
      <c r="AI65" s="8"/>
      <c r="AJ65" s="8"/>
    </row>
    <row r="66" spans="1:37" x14ac:dyDescent="0.25">
      <c r="A66" s="20" t="str">
        <f>'Calculations - 3'!A2530</f>
        <v>Winstone Pulp Int</v>
      </c>
      <c r="B66" s="20" t="str">
        <f>'Calculations - 3'!B2530</f>
        <v>WNST</v>
      </c>
      <c r="C66" s="21">
        <f>'Calculations - 3'!C2530</f>
        <v>1.6527483612017899E-3</v>
      </c>
      <c r="D66" s="21">
        <f>'Calculations - 3'!D2530</f>
        <v>2.9347408593032001E-3</v>
      </c>
      <c r="E66" s="21">
        <f>'Calculations - 3'!E2530</f>
        <v>4.28887264778128E-3</v>
      </c>
      <c r="F66" s="21">
        <f>'Calculations - 3'!F2530</f>
        <v>3.5731053323898899E-3</v>
      </c>
      <c r="G66" s="21">
        <f>'Calculations - 3'!G2530</f>
        <v>7.2490910476426403E-4</v>
      </c>
      <c r="H66" s="21">
        <f>'Calculations - 3'!H2530</f>
        <v>0</v>
      </c>
      <c r="I66" s="21">
        <f>'Calculations - 3'!I2530</f>
        <v>7.2490910476426403E-4</v>
      </c>
      <c r="J66" s="120">
        <f>'Calculations - 3'!J2530</f>
        <v>1.654905424935782E-3</v>
      </c>
      <c r="K66" s="21">
        <f>'Calculations - 3'!K2530</f>
        <v>2.9419792596884673E-3</v>
      </c>
      <c r="L66" s="21">
        <f>'Calculations - 3'!L2530</f>
        <v>4.3022392205654533E-3</v>
      </c>
      <c r="M66" s="21">
        <f>'Calculations - 3'!M2530</f>
        <v>3.5811875349449286E-3</v>
      </c>
      <c r="N66" s="21">
        <f>'Calculations - 3'!N2530</f>
        <v>7.2660584794467765E-4</v>
      </c>
      <c r="O66" s="21">
        <f>'Calculations - 3'!O2530</f>
        <v>0</v>
      </c>
      <c r="P66" s="21">
        <f>'Calculations - 3'!P2530</f>
        <v>7.2660584794467765E-4</v>
      </c>
      <c r="R66" s="21">
        <f t="shared" si="2"/>
        <v>2.1570637339920692E-6</v>
      </c>
      <c r="S66" s="21">
        <f t="shared" si="3"/>
        <v>7.2384003852671644E-6</v>
      </c>
      <c r="T66" s="21">
        <f t="shared" si="4"/>
        <v>1.3366572784173289E-5</v>
      </c>
      <c r="U66" s="21">
        <f t="shared" si="5"/>
        <v>8.0822025550386818E-6</v>
      </c>
      <c r="V66" s="21">
        <f t="shared" si="6"/>
        <v>1.6967431804136178E-6</v>
      </c>
      <c r="W66" s="21">
        <f t="shared" si="7"/>
        <v>0</v>
      </c>
      <c r="X66" s="21">
        <f t="shared" si="7"/>
        <v>1.6967431804136178E-6</v>
      </c>
      <c r="Y66" s="18"/>
      <c r="AG66" s="8"/>
      <c r="AH66" s="8"/>
      <c r="AI66" s="8"/>
      <c r="AJ66" s="8"/>
      <c r="AK66" s="50"/>
    </row>
    <row r="67" spans="1:37" x14ac:dyDescent="0.2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AG67" s="8"/>
      <c r="AH67" s="8"/>
      <c r="AI67" s="8"/>
      <c r="AJ67" s="8"/>
    </row>
    <row r="68" spans="1:37" x14ac:dyDescent="0.25">
      <c r="A68" s="20" t="s">
        <v>440</v>
      </c>
      <c r="B68" s="20"/>
      <c r="C68" s="118">
        <f>SUM(C10:C66)</f>
        <v>0.99999999998431266</v>
      </c>
      <c r="D68" s="118">
        <f t="shared" ref="D68:P68" si="8">SUM(D10:D66)</f>
        <v>0.99999999969299636</v>
      </c>
      <c r="E68" s="118">
        <f t="shared" si="8"/>
        <v>1.000000001846137</v>
      </c>
      <c r="F68" s="118">
        <f t="shared" si="8"/>
        <v>0.99999999998638556</v>
      </c>
      <c r="G68" s="118">
        <f t="shared" si="8"/>
        <v>1.0000000016327555</v>
      </c>
      <c r="H68" s="118">
        <f t="shared" si="8"/>
        <v>1.000000002814623</v>
      </c>
      <c r="I68" s="118">
        <f t="shared" si="8"/>
        <v>1.0000000016327555</v>
      </c>
      <c r="J68" s="118">
        <f t="shared" si="8"/>
        <v>0.99999999998429234</v>
      </c>
      <c r="K68" s="118">
        <f t="shared" si="8"/>
        <v>0.99999999969223929</v>
      </c>
      <c r="L68" s="118">
        <f t="shared" si="8"/>
        <v>1.0000000018518906</v>
      </c>
      <c r="M68" s="118">
        <f t="shared" si="8"/>
        <v>0.99999999998635469</v>
      </c>
      <c r="N68" s="118">
        <f t="shared" si="8"/>
        <v>1.0000000016365771</v>
      </c>
      <c r="O68" s="118">
        <f t="shared" si="8"/>
        <v>1.0000000028161782</v>
      </c>
      <c r="P68" s="118">
        <f t="shared" si="8"/>
        <v>1.0000000016365771</v>
      </c>
      <c r="AG68" s="8"/>
      <c r="AH68" s="8"/>
      <c r="AI68" s="8"/>
      <c r="AJ68" s="8"/>
    </row>
    <row r="69" spans="1:37" x14ac:dyDescent="0.25"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7" ht="18.75" x14ac:dyDescent="0.3">
      <c r="A70" s="113" t="s">
        <v>644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8"/>
      <c r="AC70" s="8"/>
      <c r="AD70" s="8"/>
      <c r="AE70" s="8"/>
      <c r="AF70" s="8"/>
      <c r="AG70" s="8"/>
      <c r="AH70" s="8"/>
      <c r="AI70" s="8"/>
      <c r="AJ70" s="8"/>
    </row>
    <row r="71" spans="1:37" x14ac:dyDescent="0.25">
      <c r="A71" s="83" t="s">
        <v>663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7" x14ac:dyDescent="0.25"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7" x14ac:dyDescent="0.25">
      <c r="A73" t="s">
        <v>664</v>
      </c>
      <c r="P73" s="81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7" x14ac:dyDescent="0.25">
      <c r="P74" s="81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7" x14ac:dyDescent="0.25">
      <c r="A75" t="s">
        <v>666</v>
      </c>
      <c r="P75" s="81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7" x14ac:dyDescent="0.25"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7" x14ac:dyDescent="0.25">
      <c r="A77" t="s">
        <v>672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7" x14ac:dyDescent="0.25"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7" x14ac:dyDescent="0.25">
      <c r="S79" s="7"/>
      <c r="T79" s="7"/>
      <c r="U79" s="7"/>
      <c r="V79" s="7"/>
      <c r="W79" s="7"/>
      <c r="X79" s="7"/>
      <c r="Y79" s="7"/>
      <c r="Z79" s="7"/>
      <c r="AA79" s="7"/>
      <c r="AB79" s="8"/>
      <c r="AC79" s="8"/>
      <c r="AD79" s="8"/>
      <c r="AE79" s="8"/>
      <c r="AF79" s="8"/>
      <c r="AG79" s="8"/>
      <c r="AH79" s="8"/>
      <c r="AI79" s="8"/>
      <c r="AJ79" s="8"/>
    </row>
    <row r="80" spans="1:37" x14ac:dyDescent="0.25">
      <c r="B80" s="1" t="s">
        <v>647</v>
      </c>
      <c r="K80" s="1" t="s">
        <v>665</v>
      </c>
      <c r="T80" s="7"/>
      <c r="U80" s="7"/>
      <c r="V80" s="7"/>
      <c r="W80" s="7"/>
      <c r="X80" s="7"/>
      <c r="Y80" s="7"/>
      <c r="Z80" s="7"/>
      <c r="AA80" s="7"/>
      <c r="AB80" s="7"/>
      <c r="AC80" s="8"/>
    </row>
    <row r="81" spans="1:47" ht="60" x14ac:dyDescent="0.25">
      <c r="A81" s="117" t="s">
        <v>525</v>
      </c>
      <c r="B81" s="117" t="s">
        <v>540</v>
      </c>
      <c r="C81" s="117" t="s">
        <v>501</v>
      </c>
      <c r="D81" s="117" t="s">
        <v>502</v>
      </c>
      <c r="E81" s="117" t="s">
        <v>442</v>
      </c>
      <c r="F81" s="117" t="s">
        <v>503</v>
      </c>
      <c r="G81" s="117" t="s">
        <v>504</v>
      </c>
      <c r="H81" s="117" t="s">
        <v>505</v>
      </c>
      <c r="I81" s="117" t="s">
        <v>506</v>
      </c>
      <c r="J81" s="117"/>
      <c r="K81" s="117" t="s">
        <v>540</v>
      </c>
      <c r="L81" s="117" t="s">
        <v>501</v>
      </c>
      <c r="M81" s="117" t="s">
        <v>502</v>
      </c>
      <c r="N81" s="117" t="s">
        <v>442</v>
      </c>
      <c r="O81" s="117" t="s">
        <v>503</v>
      </c>
      <c r="P81" s="117" t="s">
        <v>504</v>
      </c>
      <c r="Q81" s="117" t="s">
        <v>505</v>
      </c>
      <c r="R81" s="117" t="s">
        <v>506</v>
      </c>
      <c r="T81" s="7"/>
      <c r="U81" s="134" t="s">
        <v>501</v>
      </c>
      <c r="V81" s="134" t="s">
        <v>502</v>
      </c>
      <c r="W81" s="134" t="s">
        <v>442</v>
      </c>
      <c r="X81" s="134" t="s">
        <v>503</v>
      </c>
      <c r="Y81" s="134" t="s">
        <v>504</v>
      </c>
      <c r="Z81" s="134" t="s">
        <v>505</v>
      </c>
      <c r="AA81" s="134" t="s">
        <v>506</v>
      </c>
      <c r="AB81" s="8"/>
      <c r="AC81" s="8"/>
    </row>
    <row r="82" spans="1:47" x14ac:dyDescent="0.25">
      <c r="A82" s="46" t="s">
        <v>541</v>
      </c>
      <c r="B82" s="46" t="s">
        <v>448</v>
      </c>
      <c r="C82" s="45">
        <v>3.0883000000000001E-2</v>
      </c>
      <c r="D82" s="45">
        <v>8.5280000000000009E-3</v>
      </c>
      <c r="E82" s="45">
        <v>1.4968E-2</v>
      </c>
      <c r="F82" s="45">
        <v>2.9828E-2</v>
      </c>
      <c r="G82" s="45">
        <v>2.9849999999999998E-3</v>
      </c>
      <c r="H82" s="45">
        <v>2.447E-3</v>
      </c>
      <c r="I82" s="45">
        <v>2.9849999999999998E-3</v>
      </c>
      <c r="K82" s="46" t="s">
        <v>448</v>
      </c>
      <c r="L82" s="45">
        <v>3.0935111585006711E-2</v>
      </c>
      <c r="M82" s="45">
        <v>8.5505000947581813E-3</v>
      </c>
      <c r="N82" s="45">
        <v>1.5017713973307907E-2</v>
      </c>
      <c r="O82" s="45">
        <v>2.9943821372732462E-2</v>
      </c>
      <c r="P82" s="45">
        <v>2.9869424092171561E-3</v>
      </c>
      <c r="Q82" s="45">
        <v>2.4479752032344876E-3</v>
      </c>
      <c r="R82" s="45">
        <v>2.9869424092171561E-3</v>
      </c>
      <c r="T82" s="8"/>
      <c r="U82" s="99">
        <f t="shared" ref="U82:U113" si="9">L82-C82</f>
        <v>5.2111585006710259E-5</v>
      </c>
      <c r="V82" s="99">
        <f t="shared" ref="V82:V113" si="10">M82-D82</f>
        <v>2.2500094758180419E-5</v>
      </c>
      <c r="W82" s="99">
        <f t="shared" ref="W82:W113" si="11">N82-E82</f>
        <v>4.9713973307906334E-5</v>
      </c>
      <c r="X82" s="99">
        <f t="shared" ref="X82:X113" si="12">O82-F82</f>
        <v>1.1582137273246154E-4</v>
      </c>
      <c r="Y82" s="99">
        <f t="shared" ref="Y82:Y113" si="13">P82-G82</f>
        <v>1.9424092171562574E-6</v>
      </c>
      <c r="Z82" s="99">
        <f t="shared" ref="Z82:Z113" si="14">Q82-H82</f>
        <v>9.7520323448768015E-7</v>
      </c>
      <c r="AA82" s="99">
        <f t="shared" ref="AA82:AA113" si="15">R82-I82</f>
        <v>1.9424092171562574E-6</v>
      </c>
      <c r="AB82" s="8"/>
      <c r="AC82" s="8"/>
      <c r="AD82" s="18"/>
      <c r="AE82" s="18"/>
      <c r="AF82" s="18"/>
      <c r="AG82" s="18"/>
      <c r="AH82" s="18"/>
      <c r="AI82" s="18"/>
      <c r="AJ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</row>
    <row r="83" spans="1:47" x14ac:dyDescent="0.25">
      <c r="A83" s="46" t="s">
        <v>580</v>
      </c>
      <c r="B83" s="46" t="s">
        <v>449</v>
      </c>
      <c r="C83" s="45">
        <v>5.6633999999999997E-2</v>
      </c>
      <c r="D83" s="45">
        <v>1.5696999999999999E-2</v>
      </c>
      <c r="E83" s="45">
        <v>9.0270000000000003E-3</v>
      </c>
      <c r="F83" s="45">
        <v>4.4836000000000001E-2</v>
      </c>
      <c r="G83" s="45">
        <v>2.983E-3</v>
      </c>
      <c r="H83" s="45">
        <v>2.7299999999999998E-3</v>
      </c>
      <c r="I83" s="45">
        <v>2.983E-3</v>
      </c>
      <c r="K83" s="46" t="s">
        <v>449</v>
      </c>
      <c r="L83" s="45">
        <v>5.6729081571211482E-2</v>
      </c>
      <c r="M83" s="45">
        <v>1.573782146518116E-2</v>
      </c>
      <c r="N83" s="45">
        <v>9.0565352254391961E-3</v>
      </c>
      <c r="O83" s="45">
        <v>4.5009502195176652E-2</v>
      </c>
      <c r="P83" s="45">
        <v>2.98506433711359E-3</v>
      </c>
      <c r="Q83" s="45">
        <v>2.7317357569756878E-3</v>
      </c>
      <c r="R83" s="45">
        <v>2.98506433711359E-3</v>
      </c>
      <c r="T83" s="8"/>
      <c r="U83" s="99">
        <f t="shared" si="9"/>
        <v>9.5081571211484694E-5</v>
      </c>
      <c r="V83" s="99">
        <f t="shared" si="10"/>
        <v>4.0821465181160865E-5</v>
      </c>
      <c r="W83" s="99">
        <f t="shared" si="11"/>
        <v>2.9535225439195761E-5</v>
      </c>
      <c r="X83" s="99">
        <f t="shared" si="12"/>
        <v>1.7350219517665161E-4</v>
      </c>
      <c r="Y83" s="99">
        <f t="shared" si="13"/>
        <v>2.0643371135900535E-6</v>
      </c>
      <c r="Z83" s="99">
        <f t="shared" si="14"/>
        <v>1.7357569756879659E-6</v>
      </c>
      <c r="AA83" s="99">
        <f t="shared" si="15"/>
        <v>2.0643371135900535E-6</v>
      </c>
      <c r="AB83" s="8"/>
      <c r="AC83" s="8"/>
      <c r="AD83" s="18"/>
      <c r="AE83" s="18"/>
      <c r="AF83" s="18"/>
      <c r="AG83" s="18"/>
      <c r="AH83" s="18"/>
      <c r="AI83" s="18"/>
      <c r="AJ83" s="18"/>
      <c r="AL83" s="18"/>
      <c r="AM83" s="18"/>
      <c r="AN83" s="18"/>
      <c r="AO83" s="18"/>
      <c r="AP83" s="18"/>
      <c r="AQ83" s="18"/>
      <c r="AR83" s="18"/>
    </row>
    <row r="84" spans="1:47" x14ac:dyDescent="0.25">
      <c r="A84" s="46" t="s">
        <v>545</v>
      </c>
      <c r="B84" s="46" t="s">
        <v>450</v>
      </c>
      <c r="C84" s="45">
        <v>3.0499999999999999E-4</v>
      </c>
      <c r="D84" s="45">
        <v>7.3800000000000005E-4</v>
      </c>
      <c r="E84" s="45">
        <v>1.0399999999999999E-3</v>
      </c>
      <c r="F84" s="45">
        <v>8.4400000000000002E-4</v>
      </c>
      <c r="G84" s="45">
        <v>2.9799999999999998E-4</v>
      </c>
      <c r="H84" s="45">
        <v>4.3399999999999998E-4</v>
      </c>
      <c r="I84" s="45">
        <v>2.9799999999999998E-4</v>
      </c>
      <c r="K84" s="46" t="s">
        <v>450</v>
      </c>
      <c r="L84" s="45">
        <v>3.0519563890596185E-4</v>
      </c>
      <c r="M84" s="45">
        <v>7.3962000522629669E-4</v>
      </c>
      <c r="N84" s="45">
        <v>1.0434382461929213E-3</v>
      </c>
      <c r="O84" s="45">
        <v>8.4771706536202298E-4</v>
      </c>
      <c r="P84" s="45">
        <v>2.9811097472110339E-4</v>
      </c>
      <c r="Q84" s="45">
        <v>4.3382803784422947E-4</v>
      </c>
      <c r="R84" s="45">
        <v>2.9811097472110339E-4</v>
      </c>
      <c r="T84" s="8"/>
      <c r="U84" s="99">
        <f t="shared" si="9"/>
        <v>1.956389059618621E-7</v>
      </c>
      <c r="V84" s="99">
        <f t="shared" si="10"/>
        <v>1.6200052262966376E-6</v>
      </c>
      <c r="W84" s="99">
        <f t="shared" si="11"/>
        <v>3.4382461929214399E-6</v>
      </c>
      <c r="X84" s="99">
        <f t="shared" si="12"/>
        <v>3.7170653620229553E-6</v>
      </c>
      <c r="Y84" s="99">
        <f t="shared" si="13"/>
        <v>1.1097472110341549E-7</v>
      </c>
      <c r="Z84" s="99">
        <f t="shared" si="14"/>
        <v>-1.719621557705114E-7</v>
      </c>
      <c r="AA84" s="99">
        <f t="shared" si="15"/>
        <v>1.1097472110341549E-7</v>
      </c>
      <c r="AB84" s="8"/>
      <c r="AC84" s="8"/>
      <c r="AD84" s="18"/>
      <c r="AE84" s="18"/>
      <c r="AF84" s="18"/>
      <c r="AG84" s="18"/>
      <c r="AH84" s="18"/>
      <c r="AI84" s="18"/>
      <c r="AJ84" s="18"/>
      <c r="AL84" s="18"/>
      <c r="AM84" s="18"/>
      <c r="AN84" s="18"/>
      <c r="AO84" s="18"/>
      <c r="AP84" s="18"/>
      <c r="AQ84" s="18"/>
      <c r="AR84" s="18"/>
    </row>
    <row r="85" spans="1:47" x14ac:dyDescent="0.25">
      <c r="A85" s="46" t="s">
        <v>542</v>
      </c>
      <c r="B85" s="46" t="s">
        <v>451</v>
      </c>
      <c r="C85" s="45">
        <v>2.591E-3</v>
      </c>
      <c r="D85" s="45">
        <v>7.54E-4</v>
      </c>
      <c r="E85" s="45">
        <v>7.5699999999999997E-4</v>
      </c>
      <c r="F85" s="45">
        <v>1.9350000000000001E-3</v>
      </c>
      <c r="G85" s="45">
        <v>1.4899999999999999E-4</v>
      </c>
      <c r="H85" s="45">
        <v>1.3799999999999999E-4</v>
      </c>
      <c r="I85" s="45">
        <v>1.4899999999999999E-4</v>
      </c>
      <c r="K85" s="46" t="s">
        <v>451</v>
      </c>
      <c r="L85" s="45">
        <v>2.5955163207543666E-3</v>
      </c>
      <c r="M85" s="45">
        <v>7.5609363905216286E-4</v>
      </c>
      <c r="N85" s="45">
        <v>7.5954947802430145E-4</v>
      </c>
      <c r="O85" s="45">
        <v>1.9420877492161324E-3</v>
      </c>
      <c r="P85" s="45">
        <v>1.4895535464211828E-4</v>
      </c>
      <c r="Q85" s="45">
        <v>1.3824929957009631E-4</v>
      </c>
      <c r="R85" s="45">
        <v>1.4895535464211828E-4</v>
      </c>
      <c r="T85" s="8"/>
      <c r="U85" s="99">
        <f t="shared" si="9"/>
        <v>4.5163207543666255E-6</v>
      </c>
      <c r="V85" s="99">
        <f t="shared" si="10"/>
        <v>2.0936390521628535E-6</v>
      </c>
      <c r="W85" s="99">
        <f t="shared" si="11"/>
        <v>2.5494780243014766E-6</v>
      </c>
      <c r="X85" s="99">
        <f t="shared" si="12"/>
        <v>7.0877492161322986E-6</v>
      </c>
      <c r="Y85" s="99">
        <f t="shared" si="13"/>
        <v>-4.4645357881705882E-8</v>
      </c>
      <c r="Z85" s="99">
        <f t="shared" si="14"/>
        <v>2.4929957009631296E-7</v>
      </c>
      <c r="AA85" s="99">
        <f t="shared" si="15"/>
        <v>-4.4645357881705882E-8</v>
      </c>
      <c r="AB85" s="8"/>
      <c r="AC85" s="8"/>
      <c r="AD85" s="18"/>
      <c r="AE85" s="18"/>
      <c r="AF85" s="18"/>
      <c r="AG85" s="18"/>
      <c r="AH85" s="18"/>
      <c r="AI85" s="18"/>
      <c r="AJ85" s="18"/>
      <c r="AL85" s="18"/>
      <c r="AM85" s="18"/>
      <c r="AN85" s="18"/>
      <c r="AO85" s="18"/>
      <c r="AP85" s="18"/>
      <c r="AQ85" s="18"/>
      <c r="AR85" s="18"/>
    </row>
    <row r="86" spans="1:47" x14ac:dyDescent="0.25">
      <c r="A86" s="46" t="s">
        <v>581</v>
      </c>
      <c r="B86" s="46" t="s">
        <v>452</v>
      </c>
      <c r="C86" s="45">
        <v>6.69E-4</v>
      </c>
      <c r="D86" s="45">
        <v>2.085E-3</v>
      </c>
      <c r="E86" s="45">
        <v>2.392E-3</v>
      </c>
      <c r="F86" s="45">
        <v>1.7229999999999999E-3</v>
      </c>
      <c r="G86" s="45">
        <v>4.73E-4</v>
      </c>
      <c r="H86" s="45">
        <v>1.26E-4</v>
      </c>
      <c r="I86" s="45">
        <v>4.73E-4</v>
      </c>
      <c r="K86" s="46" t="s">
        <v>452</v>
      </c>
      <c r="L86" s="45">
        <v>6.7033117303316595E-4</v>
      </c>
      <c r="M86" s="45">
        <v>2.0908387945635255E-3</v>
      </c>
      <c r="N86" s="45">
        <v>2.3994056271738886E-3</v>
      </c>
      <c r="O86" s="45">
        <v>1.7294410383404384E-3</v>
      </c>
      <c r="P86" s="45">
        <v>4.7357577124657464E-4</v>
      </c>
      <c r="Q86" s="45">
        <v>1.2599584277758606E-4</v>
      </c>
      <c r="R86" s="45">
        <v>4.7357577124657464E-4</v>
      </c>
      <c r="T86" s="8"/>
      <c r="U86" s="99">
        <f t="shared" si="9"/>
        <v>1.3311730331659524E-6</v>
      </c>
      <c r="V86" s="99">
        <f t="shared" si="10"/>
        <v>5.8387945635254151E-6</v>
      </c>
      <c r="W86" s="99">
        <f t="shared" si="11"/>
        <v>7.4056271738886029E-6</v>
      </c>
      <c r="X86" s="99">
        <f t="shared" si="12"/>
        <v>6.4410383404385051E-6</v>
      </c>
      <c r="Y86" s="99">
        <f t="shared" si="13"/>
        <v>5.757712465746345E-7</v>
      </c>
      <c r="Z86" s="99">
        <f t="shared" si="14"/>
        <v>-4.1572224139432411E-9</v>
      </c>
      <c r="AA86" s="99">
        <f t="shared" si="15"/>
        <v>5.757712465746345E-7</v>
      </c>
      <c r="AB86" s="8"/>
      <c r="AC86" s="8"/>
      <c r="AD86" s="18"/>
      <c r="AE86" s="18"/>
      <c r="AF86" s="18"/>
      <c r="AG86" s="18"/>
      <c r="AH86" s="18"/>
      <c r="AI86" s="18"/>
      <c r="AJ86" s="18"/>
      <c r="AL86" s="18"/>
      <c r="AM86" s="18"/>
      <c r="AN86" s="18"/>
      <c r="AO86" s="18"/>
      <c r="AP86" s="18"/>
      <c r="AQ86" s="18"/>
      <c r="AR86" s="18"/>
    </row>
    <row r="87" spans="1:47" x14ac:dyDescent="0.25">
      <c r="A87" s="46" t="s">
        <v>582</v>
      </c>
      <c r="B87" s="46" t="s">
        <v>453</v>
      </c>
      <c r="C87" s="45">
        <v>2.0877E-2</v>
      </c>
      <c r="D87" s="45">
        <v>0.12548300000000001</v>
      </c>
      <c r="E87" s="45">
        <v>0.24032600000000001</v>
      </c>
      <c r="F87" s="45">
        <v>8.7100000000000003E-4</v>
      </c>
      <c r="G87" s="45">
        <v>5.9197E-2</v>
      </c>
      <c r="H87" s="45">
        <v>0.213728</v>
      </c>
      <c r="I87" s="45">
        <v>5.9197E-2</v>
      </c>
      <c r="K87" s="46" t="s">
        <v>453</v>
      </c>
      <c r="L87" s="45">
        <v>2.0912556834829749E-2</v>
      </c>
      <c r="M87" s="45">
        <v>0.12580768821134455</v>
      </c>
      <c r="N87" s="45">
        <v>0.24112001649681689</v>
      </c>
      <c r="O87" s="45">
        <v>8.7463420532846354E-4</v>
      </c>
      <c r="P87" s="45">
        <v>5.9231367422459394E-2</v>
      </c>
      <c r="Q87" s="45">
        <v>0.21384724359121396</v>
      </c>
      <c r="R87" s="45">
        <v>5.9231367422459394E-2</v>
      </c>
      <c r="T87" s="8"/>
      <c r="U87" s="99">
        <f t="shared" si="9"/>
        <v>3.5556834829749556E-5</v>
      </c>
      <c r="V87" s="99">
        <f t="shared" si="10"/>
        <v>3.2468821134454262E-4</v>
      </c>
      <c r="W87" s="99">
        <f t="shared" si="11"/>
        <v>7.9401649681687392E-4</v>
      </c>
      <c r="X87" s="99">
        <f t="shared" si="12"/>
        <v>3.6342053284635139E-6</v>
      </c>
      <c r="Y87" s="99">
        <f t="shared" si="13"/>
        <v>3.4367422459394281E-5</v>
      </c>
      <c r="Z87" s="99">
        <f t="shared" si="14"/>
        <v>1.1924359121395778E-4</v>
      </c>
      <c r="AA87" s="99">
        <f t="shared" si="15"/>
        <v>3.4367422459394281E-5</v>
      </c>
      <c r="AB87" s="8"/>
      <c r="AC87" s="8"/>
      <c r="AD87" s="18"/>
      <c r="AE87" s="18"/>
      <c r="AF87" s="18"/>
      <c r="AG87" s="18"/>
      <c r="AH87" s="18"/>
      <c r="AI87" s="18"/>
      <c r="AJ87" s="18"/>
      <c r="AL87" s="18"/>
      <c r="AM87" s="18"/>
      <c r="AN87" s="18"/>
      <c r="AO87" s="18"/>
      <c r="AP87" s="18"/>
      <c r="AQ87" s="18"/>
      <c r="AR87" s="18"/>
    </row>
    <row r="88" spans="1:47" x14ac:dyDescent="0.25">
      <c r="A88" s="46" t="s">
        <v>583</v>
      </c>
      <c r="B88" s="46" t="s">
        <v>454</v>
      </c>
      <c r="C88" s="45">
        <v>3.143E-3</v>
      </c>
      <c r="D88" s="45">
        <v>1.0585000000000001E-2</v>
      </c>
      <c r="E88" s="45">
        <v>1.0822999999999999E-2</v>
      </c>
      <c r="F88" s="45">
        <v>8.4679999999999998E-3</v>
      </c>
      <c r="G88" s="45">
        <v>2.6144000000000001E-2</v>
      </c>
      <c r="H88" s="45">
        <v>1.4161999999999999E-2</v>
      </c>
      <c r="I88" s="45">
        <v>2.6144000000000001E-2</v>
      </c>
      <c r="K88" s="46" t="s">
        <v>454</v>
      </c>
      <c r="L88" s="45">
        <v>3.1481010587706987E-3</v>
      </c>
      <c r="M88" s="45">
        <v>1.0612619725398243E-2</v>
      </c>
      <c r="N88" s="45">
        <v>1.0858783557106436E-2</v>
      </c>
      <c r="O88" s="45">
        <v>8.5007199219174871E-3</v>
      </c>
      <c r="P88" s="45">
        <v>2.6158961580610686E-2</v>
      </c>
      <c r="Q88" s="45">
        <v>1.4170185255232278E-2</v>
      </c>
      <c r="R88" s="45">
        <v>2.6158961580610686E-2</v>
      </c>
      <c r="T88" s="8"/>
      <c r="U88" s="99">
        <f t="shared" si="9"/>
        <v>5.1010587706987881E-6</v>
      </c>
      <c r="V88" s="99">
        <f t="shared" si="10"/>
        <v>2.761972539824277E-5</v>
      </c>
      <c r="W88" s="99">
        <f t="shared" si="11"/>
        <v>3.5783557106436673E-5</v>
      </c>
      <c r="X88" s="99">
        <f t="shared" si="12"/>
        <v>3.2719921917487294E-5</v>
      </c>
      <c r="Y88" s="99">
        <f t="shared" si="13"/>
        <v>1.4961580610685365E-5</v>
      </c>
      <c r="Z88" s="99">
        <f t="shared" si="14"/>
        <v>8.1852552322788513E-6</v>
      </c>
      <c r="AA88" s="99">
        <f t="shared" si="15"/>
        <v>1.4961580610685365E-5</v>
      </c>
      <c r="AB88" s="8"/>
      <c r="AC88" s="8"/>
      <c r="AD88" s="18"/>
      <c r="AE88" s="18"/>
      <c r="AF88" s="18"/>
      <c r="AG88" s="18"/>
      <c r="AH88" s="18"/>
      <c r="AI88" s="18"/>
      <c r="AJ88" s="18"/>
      <c r="AL88" s="18"/>
      <c r="AM88" s="18"/>
      <c r="AN88" s="18"/>
      <c r="AO88" s="18"/>
      <c r="AP88" s="18"/>
      <c r="AQ88" s="18"/>
      <c r="AR88" s="18"/>
    </row>
    <row r="89" spans="1:47" x14ac:dyDescent="0.25">
      <c r="A89" s="46" t="s">
        <v>584</v>
      </c>
      <c r="B89" s="46" t="s">
        <v>455</v>
      </c>
      <c r="C89" s="45">
        <v>2.7390000000000001E-3</v>
      </c>
      <c r="D89" s="45">
        <v>8.9099999999999997E-4</v>
      </c>
      <c r="E89" s="45">
        <v>1.3868999999999999E-2</v>
      </c>
      <c r="F89" s="45">
        <v>2.8149999999999998E-3</v>
      </c>
      <c r="G89" s="45">
        <v>1.73E-4</v>
      </c>
      <c r="H89" s="45">
        <v>1.8699999999999999E-4</v>
      </c>
      <c r="I89" s="45">
        <v>1.73E-4</v>
      </c>
      <c r="K89" s="46" t="s">
        <v>455</v>
      </c>
      <c r="L89" s="45">
        <v>2.7431838924435563E-3</v>
      </c>
      <c r="M89" s="45">
        <v>8.9321825144280515E-4</v>
      </c>
      <c r="N89" s="45">
        <v>1.3915130237618862E-2</v>
      </c>
      <c r="O89" s="45">
        <v>2.8262941703910138E-3</v>
      </c>
      <c r="P89" s="45">
        <v>1.7347990593897652E-4</v>
      </c>
      <c r="Q89" s="45">
        <v>1.8695713936321278E-4</v>
      </c>
      <c r="R89" s="45">
        <v>1.7347990593897652E-4</v>
      </c>
      <c r="T89" s="8"/>
      <c r="U89" s="99">
        <f t="shared" si="9"/>
        <v>4.1838924435561725E-6</v>
      </c>
      <c r="V89" s="99">
        <f t="shared" si="10"/>
        <v>2.2182514428051737E-6</v>
      </c>
      <c r="W89" s="99">
        <f t="shared" si="11"/>
        <v>4.6130237618862216E-5</v>
      </c>
      <c r="X89" s="99">
        <f t="shared" si="12"/>
        <v>1.1294170391014033E-5</v>
      </c>
      <c r="Y89" s="99">
        <f t="shared" si="13"/>
        <v>4.7990593897651252E-7</v>
      </c>
      <c r="Z89" s="99">
        <f t="shared" si="14"/>
        <v>-4.2860636787216307E-8</v>
      </c>
      <c r="AA89" s="99">
        <f t="shared" si="15"/>
        <v>4.7990593897651252E-7</v>
      </c>
      <c r="AB89" s="8"/>
      <c r="AC89" s="8"/>
      <c r="AD89" s="18"/>
      <c r="AE89" s="18"/>
      <c r="AF89" s="18"/>
      <c r="AG89" s="18"/>
      <c r="AH89" s="18"/>
      <c r="AI89" s="18"/>
      <c r="AJ89" s="18"/>
      <c r="AL89" s="18"/>
      <c r="AM89" s="18"/>
      <c r="AN89" s="18"/>
      <c r="AO89" s="18"/>
      <c r="AP89" s="18"/>
      <c r="AQ89" s="18"/>
      <c r="AR89" s="18"/>
    </row>
    <row r="90" spans="1:47" x14ac:dyDescent="0.25">
      <c r="A90" s="46" t="s">
        <v>585</v>
      </c>
      <c r="B90" s="46" t="s">
        <v>458</v>
      </c>
      <c r="C90" s="45">
        <v>1.6888E-2</v>
      </c>
      <c r="D90" s="45">
        <v>5.0879999999999996E-3</v>
      </c>
      <c r="E90" s="45">
        <v>7.6189999999999999E-3</v>
      </c>
      <c r="F90" s="45">
        <v>1.7087000000000001E-2</v>
      </c>
      <c r="G90" s="45">
        <v>2.575E-3</v>
      </c>
      <c r="H90" s="45">
        <v>1.4790000000000001E-3</v>
      </c>
      <c r="I90" s="45">
        <v>2.575E-3</v>
      </c>
      <c r="K90" s="46" t="s">
        <v>458</v>
      </c>
      <c r="L90" s="45">
        <v>1.6916649422500908E-2</v>
      </c>
      <c r="M90" s="45">
        <v>5.1008401556551569E-3</v>
      </c>
      <c r="N90" s="45">
        <v>7.6443582612610228E-3</v>
      </c>
      <c r="O90" s="45">
        <v>1.7152823270577246E-2</v>
      </c>
      <c r="P90" s="45">
        <v>2.5762740949888145E-3</v>
      </c>
      <c r="Q90" s="45">
        <v>1.4795694988800605E-3</v>
      </c>
      <c r="R90" s="45">
        <v>2.5762740949888145E-3</v>
      </c>
      <c r="T90" s="8"/>
      <c r="U90" s="99">
        <f t="shared" si="9"/>
        <v>2.8649422500907906E-5</v>
      </c>
      <c r="V90" s="99">
        <f t="shared" si="10"/>
        <v>1.284015565515724E-5</v>
      </c>
      <c r="W90" s="99">
        <f t="shared" si="11"/>
        <v>2.5358261261022863E-5</v>
      </c>
      <c r="X90" s="99">
        <f t="shared" si="12"/>
        <v>6.5823270577244214E-5</v>
      </c>
      <c r="Y90" s="99">
        <f t="shared" si="13"/>
        <v>1.2740949888144504E-6</v>
      </c>
      <c r="Z90" s="99">
        <f t="shared" si="14"/>
        <v>5.6949888006048617E-7</v>
      </c>
      <c r="AA90" s="99">
        <f t="shared" si="15"/>
        <v>1.2740949888144504E-6</v>
      </c>
      <c r="AB90" s="8"/>
      <c r="AC90" s="8"/>
      <c r="AD90" s="18"/>
      <c r="AE90" s="18"/>
      <c r="AF90" s="18"/>
      <c r="AG90" s="18"/>
      <c r="AH90" s="18"/>
      <c r="AI90" s="18"/>
      <c r="AJ90" s="18"/>
      <c r="AL90" s="18"/>
      <c r="AM90" s="18"/>
      <c r="AN90" s="18"/>
      <c r="AO90" s="18"/>
      <c r="AP90" s="18"/>
      <c r="AQ90" s="18"/>
      <c r="AR90" s="18"/>
    </row>
    <row r="91" spans="1:47" x14ac:dyDescent="0.25">
      <c r="A91" s="46" t="s">
        <v>586</v>
      </c>
      <c r="B91" s="46" t="s">
        <v>456</v>
      </c>
      <c r="C91" s="45">
        <v>1.7060000000000001E-3</v>
      </c>
      <c r="D91" s="45">
        <v>3.4710000000000001E-3</v>
      </c>
      <c r="E91" s="45">
        <v>5.6470000000000001E-3</v>
      </c>
      <c r="F91" s="45">
        <v>4.0949999999999997E-3</v>
      </c>
      <c r="G91" s="45">
        <v>4.6299999999999998E-4</v>
      </c>
      <c r="H91" s="45">
        <v>2.6400000000000001E-8</v>
      </c>
      <c r="I91" s="45">
        <v>4.6299999999999998E-4</v>
      </c>
      <c r="K91" s="46" t="s">
        <v>456</v>
      </c>
      <c r="L91" s="45">
        <v>1.7091891685454921E-3</v>
      </c>
      <c r="M91" s="45">
        <v>3.4799703350695621E-3</v>
      </c>
      <c r="N91" s="45">
        <v>5.6660099787539803E-3</v>
      </c>
      <c r="O91" s="45">
        <v>4.1109173029727011E-3</v>
      </c>
      <c r="P91" s="45">
        <v>4.6359211626332614E-4</v>
      </c>
      <c r="Q91" s="45">
        <v>2.6396093009435941E-8</v>
      </c>
      <c r="R91" s="45">
        <v>4.6359211626332614E-4</v>
      </c>
      <c r="T91" s="8"/>
      <c r="U91" s="99">
        <f t="shared" si="9"/>
        <v>3.1891685454920292E-6</v>
      </c>
      <c r="V91" s="99">
        <f t="shared" si="10"/>
        <v>8.9703350695620118E-6</v>
      </c>
      <c r="W91" s="99">
        <f t="shared" si="11"/>
        <v>1.900997875398016E-5</v>
      </c>
      <c r="X91" s="99">
        <f t="shared" si="12"/>
        <v>1.5917302972701455E-5</v>
      </c>
      <c r="Y91" s="99">
        <f t="shared" si="13"/>
        <v>5.9211626332616616E-7</v>
      </c>
      <c r="Z91" s="99">
        <f t="shared" si="14"/>
        <v>-3.9069905640609448E-12</v>
      </c>
      <c r="AA91" s="99">
        <f t="shared" si="15"/>
        <v>5.9211626332616616E-7</v>
      </c>
      <c r="AB91" s="8"/>
      <c r="AC91" s="8"/>
      <c r="AD91" s="18"/>
      <c r="AE91" s="18"/>
      <c r="AF91" s="18"/>
      <c r="AG91" s="18"/>
      <c r="AH91" s="18"/>
      <c r="AI91" s="18"/>
      <c r="AJ91" s="18"/>
      <c r="AL91" s="18"/>
      <c r="AM91" s="18"/>
      <c r="AN91" s="18"/>
      <c r="AO91" s="18"/>
      <c r="AP91" s="18"/>
      <c r="AQ91" s="18"/>
      <c r="AR91" s="18"/>
    </row>
    <row r="92" spans="1:47" x14ac:dyDescent="0.25">
      <c r="A92" s="25" t="s">
        <v>587</v>
      </c>
      <c r="B92" s="25" t="s">
        <v>457</v>
      </c>
      <c r="C92" s="26">
        <v>2.6769999999999999E-2</v>
      </c>
      <c r="D92" s="26">
        <v>7.9030000000000003E-3</v>
      </c>
      <c r="E92" s="26">
        <v>9.5340000000000008E-3</v>
      </c>
      <c r="F92" s="26">
        <v>6.7039999999999999E-3</v>
      </c>
      <c r="G92" s="26">
        <v>1.642E-3</v>
      </c>
      <c r="H92" s="26">
        <v>1.456E-3</v>
      </c>
      <c r="I92" s="26">
        <v>1.642E-3</v>
      </c>
      <c r="J92" s="23"/>
      <c r="K92" s="25" t="s">
        <v>457</v>
      </c>
      <c r="L92" s="26">
        <v>2.6029976811448939E-2</v>
      </c>
      <c r="M92" s="26">
        <v>5.4624231454774488E-3</v>
      </c>
      <c r="N92" s="26">
        <v>6.4530464703051694E-3</v>
      </c>
      <c r="O92" s="26">
        <v>4.4670810154784114E-3</v>
      </c>
      <c r="P92" s="26">
        <v>1.1003659634391703E-3</v>
      </c>
      <c r="Q92" s="26">
        <v>9.0512075653364252E-4</v>
      </c>
      <c r="R92" s="26">
        <v>1.1003659634391703E-3</v>
      </c>
      <c r="S92" s="23"/>
      <c r="T92" s="133"/>
      <c r="U92" s="152">
        <f t="shared" si="9"/>
        <v>-7.4002318855105956E-4</v>
      </c>
      <c r="V92" s="152">
        <f t="shared" si="10"/>
        <v>-2.4405768545225515E-3</v>
      </c>
      <c r="W92" s="152">
        <f t="shared" si="11"/>
        <v>-3.0809535296948314E-3</v>
      </c>
      <c r="X92" s="152">
        <f t="shared" si="12"/>
        <v>-2.2369189845215885E-3</v>
      </c>
      <c r="Y92" s="152">
        <f t="shared" si="13"/>
        <v>-5.4163403656082971E-4</v>
      </c>
      <c r="Z92" s="152">
        <f t="shared" si="14"/>
        <v>-5.5087924346635753E-4</v>
      </c>
      <c r="AA92" s="152">
        <f t="shared" si="15"/>
        <v>-5.4163403656082971E-4</v>
      </c>
      <c r="AB92" s="8"/>
      <c r="AC92" s="8"/>
      <c r="AD92" s="18"/>
      <c r="AE92" s="18"/>
      <c r="AF92" s="18"/>
      <c r="AG92" s="18"/>
      <c r="AH92" s="18"/>
      <c r="AI92" s="18"/>
      <c r="AJ92" s="18"/>
      <c r="AL92" s="18"/>
      <c r="AM92" s="18"/>
      <c r="AN92" s="18"/>
      <c r="AO92" s="18"/>
      <c r="AP92" s="18"/>
      <c r="AQ92" s="18"/>
      <c r="AR92" s="18"/>
    </row>
    <row r="93" spans="1:47" x14ac:dyDescent="0.25">
      <c r="A93" s="46" t="s">
        <v>543</v>
      </c>
      <c r="B93" s="46" t="s">
        <v>460</v>
      </c>
      <c r="C93" s="45">
        <v>1.2083E-2</v>
      </c>
      <c r="D93" s="45">
        <v>3.2288999999999998E-2</v>
      </c>
      <c r="E93" s="45">
        <v>2.0100000000000001E-5</v>
      </c>
      <c r="F93" s="45">
        <v>2.7500000000000002E-4</v>
      </c>
      <c r="G93" s="45">
        <v>3.6486999999999999E-2</v>
      </c>
      <c r="H93" s="45">
        <v>7.6829999999999996E-2</v>
      </c>
      <c r="I93" s="45">
        <v>3.6486999999999999E-2</v>
      </c>
      <c r="K93" s="46" t="s">
        <v>460</v>
      </c>
      <c r="L93" s="45">
        <v>1.2103539739934447E-2</v>
      </c>
      <c r="M93" s="45">
        <v>3.237296860659461E-2</v>
      </c>
      <c r="N93" s="45">
        <v>2.0187758672017301E-5</v>
      </c>
      <c r="O93" s="45">
        <v>2.7653803482394261E-4</v>
      </c>
      <c r="P93" s="45">
        <v>3.6508243422426728E-2</v>
      </c>
      <c r="Q93" s="45">
        <v>7.6872931829774727E-2</v>
      </c>
      <c r="R93" s="45">
        <v>3.6508243422426728E-2</v>
      </c>
      <c r="T93" s="8"/>
      <c r="U93" s="99">
        <f t="shared" si="9"/>
        <v>2.0539739934447021E-5</v>
      </c>
      <c r="V93" s="99">
        <f t="shared" si="10"/>
        <v>8.3968606594611583E-5</v>
      </c>
      <c r="W93" s="99">
        <f t="shared" si="11"/>
        <v>8.7758672017300052E-8</v>
      </c>
      <c r="X93" s="99">
        <f t="shared" si="12"/>
        <v>1.5380348239425962E-6</v>
      </c>
      <c r="Y93" s="99">
        <f t="shared" si="13"/>
        <v>2.1243422426729663E-5</v>
      </c>
      <c r="Z93" s="99">
        <f t="shared" si="14"/>
        <v>4.293182977473109E-5</v>
      </c>
      <c r="AA93" s="99">
        <f t="shared" si="15"/>
        <v>2.1243422426729663E-5</v>
      </c>
      <c r="AB93" s="8"/>
      <c r="AC93" s="8"/>
      <c r="AD93" s="18"/>
      <c r="AE93" s="18"/>
      <c r="AF93" s="18"/>
      <c r="AG93" s="18"/>
      <c r="AH93" s="18"/>
      <c r="AI93" s="18"/>
      <c r="AJ93" s="18"/>
      <c r="AL93" s="18"/>
      <c r="AM93" s="18"/>
      <c r="AN93" s="18"/>
      <c r="AO93" s="18"/>
      <c r="AP93" s="18"/>
      <c r="AQ93" s="18"/>
      <c r="AR93" s="18"/>
    </row>
    <row r="94" spans="1:47" x14ac:dyDescent="0.25">
      <c r="A94" s="46" t="s">
        <v>588</v>
      </c>
      <c r="B94" s="46" t="s">
        <v>482</v>
      </c>
      <c r="C94" s="45">
        <v>2.7699999999999999E-5</v>
      </c>
      <c r="D94" s="45">
        <v>9.0000000000000002E-6</v>
      </c>
      <c r="E94" s="45">
        <v>1.3999999999999999E-4</v>
      </c>
      <c r="F94" s="45">
        <v>2.8399999999999999E-5</v>
      </c>
      <c r="G94" s="45">
        <v>1.75E-6</v>
      </c>
      <c r="H94" s="45">
        <v>1.8899999999999999E-6</v>
      </c>
      <c r="I94" s="45">
        <v>1.75E-6</v>
      </c>
      <c r="K94" s="46" t="s">
        <v>482</v>
      </c>
      <c r="L94" s="45">
        <v>2.770892820650062E-5</v>
      </c>
      <c r="M94" s="45">
        <v>9.0224065802303472E-6</v>
      </c>
      <c r="N94" s="45">
        <v>1.4055687108705949E-4</v>
      </c>
      <c r="O94" s="45">
        <v>2.8548425963545667E-5</v>
      </c>
      <c r="P94" s="45">
        <v>1.7523222822118835E-6</v>
      </c>
      <c r="Q94" s="45">
        <v>1.8884559531637622E-6</v>
      </c>
      <c r="R94" s="45">
        <v>1.7523222822118835E-6</v>
      </c>
      <c r="T94" s="8"/>
      <c r="U94" s="99">
        <f t="shared" si="9"/>
        <v>8.928206500621107E-9</v>
      </c>
      <c r="V94" s="99">
        <f t="shared" si="10"/>
        <v>2.2406580230346939E-8</v>
      </c>
      <c r="W94" s="99">
        <f t="shared" si="11"/>
        <v>5.5687108705949851E-7</v>
      </c>
      <c r="X94" s="99">
        <f t="shared" si="12"/>
        <v>1.4842596354566835E-7</v>
      </c>
      <c r="Y94" s="99">
        <f t="shared" si="13"/>
        <v>2.3222822118834949E-9</v>
      </c>
      <c r="Z94" s="99">
        <f t="shared" si="14"/>
        <v>-1.5440468362377359E-9</v>
      </c>
      <c r="AA94" s="99">
        <f t="shared" si="15"/>
        <v>2.3222822118834949E-9</v>
      </c>
      <c r="AB94" s="8"/>
      <c r="AC94" s="8"/>
      <c r="AD94" s="18"/>
      <c r="AE94" s="18"/>
      <c r="AF94" s="18"/>
      <c r="AG94" s="18"/>
      <c r="AH94" s="18"/>
      <c r="AI94" s="18"/>
      <c r="AJ94" s="18"/>
      <c r="AL94" s="18"/>
      <c r="AM94" s="18"/>
      <c r="AN94" s="18"/>
      <c r="AO94" s="18"/>
      <c r="AP94" s="18"/>
      <c r="AQ94" s="18"/>
      <c r="AR94" s="18"/>
    </row>
    <row r="95" spans="1:47" x14ac:dyDescent="0.25">
      <c r="A95" s="46" t="s">
        <v>544</v>
      </c>
      <c r="B95" s="46" t="s">
        <v>461</v>
      </c>
      <c r="C95" s="45">
        <v>2.3419999999999999E-3</v>
      </c>
      <c r="D95" s="45">
        <v>2.4120000000000001E-3</v>
      </c>
      <c r="E95" s="45">
        <v>3.656E-3</v>
      </c>
      <c r="F95" s="45">
        <v>4.3020000000000003E-3</v>
      </c>
      <c r="G95" s="45">
        <v>3.6099999999999999E-4</v>
      </c>
      <c r="H95" s="45">
        <v>5.7900000000000001E-9</v>
      </c>
      <c r="I95" s="45">
        <v>3.6099999999999999E-4</v>
      </c>
      <c r="K95" s="46" t="s">
        <v>461</v>
      </c>
      <c r="L95" s="45">
        <v>2.3459597099739484E-3</v>
      </c>
      <c r="M95" s="45">
        <v>2.4181613359964219E-3</v>
      </c>
      <c r="N95" s="45">
        <v>3.6685263451386304E-3</v>
      </c>
      <c r="O95" s="45">
        <v>4.3182900593961744E-3</v>
      </c>
      <c r="P95" s="45">
        <v>3.6090129835040683E-4</v>
      </c>
      <c r="Q95" s="45">
        <v>0</v>
      </c>
      <c r="R95" s="45">
        <v>3.6090129835040683E-4</v>
      </c>
      <c r="T95" s="8"/>
      <c r="U95" s="99">
        <f t="shared" si="9"/>
        <v>3.959709973948549E-6</v>
      </c>
      <c r="V95" s="99">
        <f t="shared" si="10"/>
        <v>6.1613359964218448E-6</v>
      </c>
      <c r="W95" s="99">
        <f t="shared" si="11"/>
        <v>1.2526345138630466E-5</v>
      </c>
      <c r="X95" s="99">
        <f t="shared" si="12"/>
        <v>1.6290059396174145E-5</v>
      </c>
      <c r="Y95" s="99">
        <f t="shared" si="13"/>
        <v>-9.870164959316103E-8</v>
      </c>
      <c r="Z95" s="99">
        <f t="shared" si="14"/>
        <v>-5.7900000000000001E-9</v>
      </c>
      <c r="AA95" s="99">
        <f t="shared" si="15"/>
        <v>-9.870164959316103E-8</v>
      </c>
      <c r="AB95" s="8"/>
      <c r="AC95" s="8"/>
      <c r="AD95" s="18"/>
      <c r="AE95" s="18"/>
      <c r="AF95" s="18"/>
      <c r="AG95" s="18"/>
      <c r="AH95" s="18"/>
      <c r="AI95" s="18"/>
      <c r="AJ95" s="18"/>
      <c r="AL95" s="18"/>
      <c r="AM95" s="18"/>
      <c r="AN95" s="18"/>
      <c r="AO95" s="18"/>
      <c r="AP95" s="18"/>
      <c r="AQ95" s="18"/>
      <c r="AR95" s="18"/>
    </row>
    <row r="96" spans="1:47" x14ac:dyDescent="0.25">
      <c r="A96" s="46" t="s">
        <v>589</v>
      </c>
      <c r="B96" s="46" t="s">
        <v>471</v>
      </c>
      <c r="C96" s="45">
        <v>3.48E-4</v>
      </c>
      <c r="D96" s="45">
        <v>6.8900000000000005E-4</v>
      </c>
      <c r="E96" s="45">
        <v>1.0510000000000001E-3</v>
      </c>
      <c r="F96" s="45">
        <v>7.7399999999999995E-4</v>
      </c>
      <c r="G96" s="45">
        <v>2.032E-3</v>
      </c>
      <c r="H96" s="45">
        <v>1.1789999999999999E-3</v>
      </c>
      <c r="I96" s="45">
        <v>2.032E-3</v>
      </c>
      <c r="K96" s="46" t="s">
        <v>471</v>
      </c>
      <c r="L96" s="45">
        <v>3.4824494891591036E-4</v>
      </c>
      <c r="M96" s="45">
        <v>6.9064079492277654E-4</v>
      </c>
      <c r="N96" s="45">
        <v>1.0544284580508881E-3</v>
      </c>
      <c r="O96" s="45">
        <v>7.7728803950792558E-4</v>
      </c>
      <c r="P96" s="45">
        <v>2.0336564227243755E-3</v>
      </c>
      <c r="Q96" s="45">
        <v>1.1791807858785204E-3</v>
      </c>
      <c r="R96" s="45">
        <v>2.0336564227243755E-3</v>
      </c>
      <c r="T96" s="8"/>
      <c r="U96" s="99">
        <f t="shared" si="9"/>
        <v>2.4494891591035932E-7</v>
      </c>
      <c r="V96" s="99">
        <f t="shared" si="10"/>
        <v>1.6407949227764933E-6</v>
      </c>
      <c r="W96" s="99">
        <f t="shared" si="11"/>
        <v>3.4284580508879992E-6</v>
      </c>
      <c r="X96" s="99">
        <f t="shared" si="12"/>
        <v>3.2880395079256308E-6</v>
      </c>
      <c r="Y96" s="99">
        <f t="shared" si="13"/>
        <v>1.6564227243755225E-6</v>
      </c>
      <c r="Z96" s="99">
        <f t="shared" si="14"/>
        <v>1.8078587852047787E-7</v>
      </c>
      <c r="AA96" s="99">
        <f t="shared" si="15"/>
        <v>1.6564227243755225E-6</v>
      </c>
      <c r="AB96" s="8"/>
      <c r="AC96" s="8"/>
      <c r="AD96" s="18"/>
      <c r="AE96" s="18"/>
      <c r="AF96" s="18"/>
      <c r="AG96" s="18"/>
      <c r="AH96" s="18"/>
      <c r="AI96" s="18"/>
      <c r="AJ96" s="18"/>
      <c r="AL96" s="18"/>
      <c r="AM96" s="18"/>
      <c r="AN96" s="18"/>
      <c r="AO96" s="18"/>
      <c r="AP96" s="18"/>
      <c r="AQ96" s="18"/>
      <c r="AR96" s="18"/>
    </row>
    <row r="97" spans="1:44" x14ac:dyDescent="0.25">
      <c r="A97" s="46" t="s">
        <v>590</v>
      </c>
      <c r="B97" s="46" t="s">
        <v>463</v>
      </c>
      <c r="C97" s="45">
        <v>3.1842000000000002E-2</v>
      </c>
      <c r="D97" s="45">
        <v>8.7679999999999998E-3</v>
      </c>
      <c r="E97" s="45">
        <v>1.2812E-2</v>
      </c>
      <c r="F97" s="45">
        <v>2.9513999999999999E-2</v>
      </c>
      <c r="G97" s="45">
        <v>2.4030000000000002E-3</v>
      </c>
      <c r="H97" s="45">
        <v>1.9650000000000002E-3</v>
      </c>
      <c r="I97" s="45">
        <v>2.4030000000000002E-3</v>
      </c>
      <c r="K97" s="46" t="s">
        <v>463</v>
      </c>
      <c r="L97" s="45">
        <v>3.1895564964434346E-2</v>
      </c>
      <c r="M97" s="45">
        <v>8.7902624699332417E-3</v>
      </c>
      <c r="N97" s="45">
        <v>1.2854240851623705E-2</v>
      </c>
      <c r="O97" s="45">
        <v>2.9627907659207933E-2</v>
      </c>
      <c r="P97" s="45">
        <v>2.4045051699867754E-3</v>
      </c>
      <c r="Q97" s="45">
        <v>1.965952048739538E-3</v>
      </c>
      <c r="R97" s="45">
        <v>2.4045051699867754E-3</v>
      </c>
      <c r="T97" s="8"/>
      <c r="U97" s="99">
        <f t="shared" si="9"/>
        <v>5.3564964434343887E-5</v>
      </c>
      <c r="V97" s="99">
        <f t="shared" si="10"/>
        <v>2.2262469933241949E-5</v>
      </c>
      <c r="W97" s="99">
        <f t="shared" si="11"/>
        <v>4.2240851623704528E-5</v>
      </c>
      <c r="X97" s="99">
        <f t="shared" si="12"/>
        <v>1.1390765920793466E-4</v>
      </c>
      <c r="Y97" s="99">
        <f t="shared" si="13"/>
        <v>1.5051699867752594E-6</v>
      </c>
      <c r="Z97" s="99">
        <f t="shared" si="14"/>
        <v>9.5204873953782382E-7</v>
      </c>
      <c r="AA97" s="99">
        <f t="shared" si="15"/>
        <v>1.5051699867752594E-6</v>
      </c>
      <c r="AB97" s="8"/>
      <c r="AC97" s="8"/>
      <c r="AD97" s="18"/>
      <c r="AE97" s="18"/>
      <c r="AF97" s="18"/>
      <c r="AG97" s="18"/>
      <c r="AH97" s="18"/>
      <c r="AI97" s="18"/>
      <c r="AJ97" s="18"/>
      <c r="AL97" s="18"/>
      <c r="AM97" s="18"/>
      <c r="AN97" s="18"/>
      <c r="AO97" s="18"/>
      <c r="AP97" s="18"/>
      <c r="AQ97" s="18"/>
      <c r="AR97" s="18"/>
    </row>
    <row r="98" spans="1:44" x14ac:dyDescent="0.25">
      <c r="A98" s="46" t="s">
        <v>591</v>
      </c>
      <c r="B98" s="46" t="s">
        <v>464</v>
      </c>
      <c r="C98" s="45">
        <v>2.0191000000000001E-2</v>
      </c>
      <c r="D98" s="45">
        <v>4.5259999999999996E-3</v>
      </c>
      <c r="E98" s="45">
        <v>8.6870000000000003E-3</v>
      </c>
      <c r="F98" s="45">
        <v>1.8747E-2</v>
      </c>
      <c r="G98" s="45">
        <v>1.462E-3</v>
      </c>
      <c r="H98" s="45">
        <v>1.2539999999999999E-3</v>
      </c>
      <c r="I98" s="45">
        <v>1.462E-3</v>
      </c>
      <c r="K98" s="46" t="s">
        <v>464</v>
      </c>
      <c r="L98" s="45">
        <v>2.0225462475378288E-2</v>
      </c>
      <c r="M98" s="45">
        <v>4.5375394646829034E-3</v>
      </c>
      <c r="N98" s="45">
        <v>8.7156755671353222E-3</v>
      </c>
      <c r="O98" s="45">
        <v>1.8819598109922939E-2</v>
      </c>
      <c r="P98" s="45">
        <v>1.4631260513535268E-3</v>
      </c>
      <c r="Q98" s="45">
        <v>1.2550787705457259E-3</v>
      </c>
      <c r="R98" s="45">
        <v>1.4631260513535268E-3</v>
      </c>
      <c r="T98" s="8"/>
      <c r="U98" s="99">
        <f t="shared" si="9"/>
        <v>3.446247537828781E-5</v>
      </c>
      <c r="V98" s="99">
        <f t="shared" si="10"/>
        <v>1.1539464682903781E-5</v>
      </c>
      <c r="W98" s="99">
        <f t="shared" si="11"/>
        <v>2.8675567135321919E-5</v>
      </c>
      <c r="X98" s="99">
        <f t="shared" si="12"/>
        <v>7.2598109922938914E-5</v>
      </c>
      <c r="Y98" s="99">
        <f t="shared" si="13"/>
        <v>1.1260513535268479E-6</v>
      </c>
      <c r="Z98" s="99">
        <f t="shared" si="14"/>
        <v>1.0787705457260266E-6</v>
      </c>
      <c r="AA98" s="99">
        <f t="shared" si="15"/>
        <v>1.1260513535268479E-6</v>
      </c>
      <c r="AB98" s="8"/>
      <c r="AC98" s="8"/>
      <c r="AD98" s="18"/>
      <c r="AE98" s="18"/>
      <c r="AF98" s="18"/>
      <c r="AG98" s="18"/>
      <c r="AH98" s="18"/>
      <c r="AI98" s="18"/>
      <c r="AJ98" s="18"/>
      <c r="AL98" s="18"/>
      <c r="AM98" s="18"/>
      <c r="AN98" s="18"/>
      <c r="AO98" s="18"/>
      <c r="AP98" s="18"/>
      <c r="AQ98" s="18"/>
      <c r="AR98" s="18"/>
    </row>
    <row r="99" spans="1:44" x14ac:dyDescent="0.25">
      <c r="A99" s="46" t="s">
        <v>592</v>
      </c>
      <c r="B99" s="46" t="s">
        <v>465</v>
      </c>
      <c r="C99" s="45">
        <v>6.9690000000000004E-3</v>
      </c>
      <c r="D99" s="45">
        <v>5.5099999999999995E-4</v>
      </c>
      <c r="E99" s="45">
        <v>8.4199999999999998E-4</v>
      </c>
      <c r="F99" s="45">
        <v>6.9499999999999998E-4</v>
      </c>
      <c r="G99" s="45">
        <v>6.7914000000000002E-2</v>
      </c>
      <c r="H99" s="45">
        <v>0.107209</v>
      </c>
      <c r="I99" s="45">
        <v>6.7914000000000002E-2</v>
      </c>
      <c r="K99" s="46" t="s">
        <v>465</v>
      </c>
      <c r="L99" s="45">
        <v>6.9940560993787763E-3</v>
      </c>
      <c r="M99" s="45">
        <v>5.6764753041471194E-4</v>
      </c>
      <c r="N99" s="45">
        <v>8.8559061910700016E-4</v>
      </c>
      <c r="O99" s="45">
        <v>7.1617374284396881E-4</v>
      </c>
      <c r="P99" s="45">
        <v>6.8021458067923535E-2</v>
      </c>
      <c r="Q99" s="45">
        <v>0.10730359929585105</v>
      </c>
      <c r="R99" s="45">
        <v>6.8021458067923535E-2</v>
      </c>
      <c r="T99" s="8"/>
      <c r="U99" s="99">
        <f t="shared" si="9"/>
        <v>2.5056099378775905E-5</v>
      </c>
      <c r="V99" s="99">
        <f t="shared" si="10"/>
        <v>1.6647530414711995E-5</v>
      </c>
      <c r="W99" s="99">
        <f t="shared" si="11"/>
        <v>4.3590619107000184E-5</v>
      </c>
      <c r="X99" s="99">
        <f t="shared" si="12"/>
        <v>2.1173742843968828E-5</v>
      </c>
      <c r="Y99" s="99">
        <f t="shared" si="13"/>
        <v>1.0745806792353263E-4</v>
      </c>
      <c r="Z99" s="99">
        <f t="shared" si="14"/>
        <v>9.4599295851052756E-5</v>
      </c>
      <c r="AA99" s="99">
        <f t="shared" si="15"/>
        <v>1.0745806792353263E-4</v>
      </c>
      <c r="AB99" s="8"/>
      <c r="AC99" s="8"/>
      <c r="AD99" s="18"/>
      <c r="AE99" s="18"/>
      <c r="AF99" s="18"/>
      <c r="AG99" s="18"/>
      <c r="AH99" s="18"/>
      <c r="AI99" s="18"/>
      <c r="AJ99" s="18"/>
      <c r="AL99" s="18"/>
      <c r="AM99" s="18"/>
      <c r="AN99" s="18"/>
      <c r="AO99" s="18"/>
      <c r="AP99" s="18"/>
      <c r="AQ99" s="18"/>
      <c r="AR99" s="18"/>
    </row>
    <row r="100" spans="1:44" x14ac:dyDescent="0.25">
      <c r="A100" s="46" t="s">
        <v>593</v>
      </c>
      <c r="B100" s="46" t="s">
        <v>553</v>
      </c>
      <c r="C100" s="45">
        <v>3.774E-3</v>
      </c>
      <c r="D100" s="45">
        <v>1.64E-4</v>
      </c>
      <c r="E100" s="45">
        <v>1.88E-5</v>
      </c>
      <c r="F100" s="45">
        <v>1.5999999999999999E-5</v>
      </c>
      <c r="G100" s="45">
        <v>2.5110000000000002E-3</v>
      </c>
      <c r="H100" s="45">
        <v>4.8400000000000002E-6</v>
      </c>
      <c r="I100" s="45">
        <v>2.5110000000000002E-3</v>
      </c>
      <c r="K100" s="46" t="s">
        <v>553</v>
      </c>
      <c r="L100" s="45">
        <v>3.7803346526678423E-3</v>
      </c>
      <c r="M100" s="45">
        <v>1.6405700342359767E-4</v>
      </c>
      <c r="N100" s="45">
        <v>1.8824878648664092E-5</v>
      </c>
      <c r="O100" s="45">
        <v>1.606727289794178E-5</v>
      </c>
      <c r="P100" s="45">
        <v>2.5125611759819087E-3</v>
      </c>
      <c r="Q100" s="45">
        <v>4.8394022097225382E-6</v>
      </c>
      <c r="R100" s="45">
        <v>2.5125611759819087E-3</v>
      </c>
      <c r="T100" s="8"/>
      <c r="U100" s="99">
        <f t="shared" si="9"/>
        <v>6.3346526678422811E-6</v>
      </c>
      <c r="V100" s="99">
        <f t="shared" si="10"/>
        <v>5.7003423597671394E-8</v>
      </c>
      <c r="W100" s="99">
        <f t="shared" si="11"/>
        <v>2.487864866409248E-8</v>
      </c>
      <c r="X100" s="99">
        <f t="shared" si="12"/>
        <v>6.7272897941780802E-8</v>
      </c>
      <c r="Y100" s="99">
        <f t="shared" si="13"/>
        <v>1.5611759819084831E-6</v>
      </c>
      <c r="Z100" s="99">
        <f t="shared" si="14"/>
        <v>-5.9779027746202239E-10</v>
      </c>
      <c r="AA100" s="99">
        <f t="shared" si="15"/>
        <v>1.5611759819084831E-6</v>
      </c>
      <c r="AB100" s="8"/>
      <c r="AC100" s="8"/>
      <c r="AD100" s="18"/>
      <c r="AE100" s="18"/>
      <c r="AF100" s="18"/>
      <c r="AG100" s="18"/>
      <c r="AH100" s="18"/>
      <c r="AI100" s="18"/>
      <c r="AJ100" s="18"/>
      <c r="AL100" s="18"/>
      <c r="AM100" s="18"/>
      <c r="AN100" s="18"/>
      <c r="AO100" s="18"/>
      <c r="AP100" s="18"/>
      <c r="AQ100" s="18"/>
      <c r="AR100" s="18"/>
    </row>
    <row r="101" spans="1:44" x14ac:dyDescent="0.25">
      <c r="A101" s="46" t="s">
        <v>594</v>
      </c>
      <c r="B101" s="46" t="s">
        <v>466</v>
      </c>
      <c r="C101" s="45">
        <v>1.1800000000000001E-3</v>
      </c>
      <c r="D101" s="45">
        <v>0.33616200000000002</v>
      </c>
      <c r="E101" s="45">
        <v>1.1009E-2</v>
      </c>
      <c r="F101" s="45">
        <v>4.55E-4</v>
      </c>
      <c r="G101" s="45">
        <v>7.0361999999999994E-2</v>
      </c>
      <c r="H101" s="45">
        <v>4.18E-5</v>
      </c>
      <c r="I101" s="45">
        <v>7.0361999999999994E-2</v>
      </c>
      <c r="K101" s="46" t="s">
        <v>466</v>
      </c>
      <c r="L101" s="45">
        <v>2.3239825086896196E-3</v>
      </c>
      <c r="M101" s="45">
        <v>0.33795005874750716</v>
      </c>
      <c r="N101" s="45">
        <v>1.1070608874710751E-2</v>
      </c>
      <c r="O101" s="45">
        <v>4.8739424468020556E-4</v>
      </c>
      <c r="P101" s="45">
        <v>7.3246121840610426E-2</v>
      </c>
      <c r="Q101" s="45">
        <v>4.6997900317878339E-5</v>
      </c>
      <c r="R101" s="45">
        <v>7.3246121840610426E-2</v>
      </c>
      <c r="T101" s="8"/>
      <c r="U101" s="99">
        <f t="shared" si="9"/>
        <v>1.1439825086896195E-3</v>
      </c>
      <c r="V101" s="99">
        <f t="shared" si="10"/>
        <v>1.7880587475071485E-3</v>
      </c>
      <c r="W101" s="99">
        <f t="shared" si="11"/>
        <v>6.1608874710751202E-5</v>
      </c>
      <c r="X101" s="99">
        <f t="shared" si="12"/>
        <v>3.2394244680205555E-5</v>
      </c>
      <c r="Y101" s="99">
        <f t="shared" si="13"/>
        <v>2.8841218406104319E-3</v>
      </c>
      <c r="Z101" s="99">
        <f t="shared" si="14"/>
        <v>5.1979003178783393E-6</v>
      </c>
      <c r="AA101" s="99">
        <f t="shared" si="15"/>
        <v>2.8841218406104319E-3</v>
      </c>
      <c r="AB101" s="8"/>
      <c r="AC101" s="8"/>
      <c r="AD101" s="18"/>
      <c r="AE101" s="18"/>
      <c r="AF101" s="18"/>
      <c r="AG101" s="18"/>
      <c r="AH101" s="18"/>
      <c r="AI101" s="18"/>
      <c r="AJ101" s="18"/>
      <c r="AL101" s="18"/>
      <c r="AM101" s="18"/>
      <c r="AN101" s="18"/>
      <c r="AO101" s="18"/>
      <c r="AP101" s="18"/>
      <c r="AQ101" s="18"/>
      <c r="AR101" s="18"/>
    </row>
    <row r="102" spans="1:44" x14ac:dyDescent="0.25">
      <c r="A102" s="46" t="s">
        <v>552</v>
      </c>
      <c r="B102" s="46" t="s">
        <v>467</v>
      </c>
      <c r="C102" s="45">
        <v>2.81E-4</v>
      </c>
      <c r="D102" s="45">
        <v>6.3100000000000005E-4</v>
      </c>
      <c r="E102" s="45">
        <v>9.2000000000000003E-4</v>
      </c>
      <c r="F102" s="45">
        <v>6.7699999999999998E-4</v>
      </c>
      <c r="G102" s="45">
        <v>2.6899999999999998E-4</v>
      </c>
      <c r="H102" s="45">
        <v>4.1300000000000001E-4</v>
      </c>
      <c r="I102" s="45">
        <v>2.6899999999999998E-4</v>
      </c>
      <c r="K102" s="46" t="s">
        <v>467</v>
      </c>
      <c r="L102" s="45">
        <v>2.8183645318294548E-4</v>
      </c>
      <c r="M102" s="45">
        <v>6.3217841074966622E-4</v>
      </c>
      <c r="N102" s="45">
        <v>9.2278350750287571E-4</v>
      </c>
      <c r="O102" s="45">
        <v>6.7971354809985866E-4</v>
      </c>
      <c r="P102" s="45">
        <v>2.6948015513193394E-4</v>
      </c>
      <c r="Q102" s="45">
        <v>4.1309856417396653E-4</v>
      </c>
      <c r="R102" s="45">
        <v>2.6948015513193394E-4</v>
      </c>
      <c r="T102" s="8"/>
      <c r="U102" s="99">
        <f t="shared" si="9"/>
        <v>8.3645318294547867E-7</v>
      </c>
      <c r="V102" s="99">
        <f t="shared" si="10"/>
        <v>1.1784107496661672E-6</v>
      </c>
      <c r="W102" s="99">
        <f t="shared" si="11"/>
        <v>2.7835075028756788E-6</v>
      </c>
      <c r="X102" s="99">
        <f t="shared" si="12"/>
        <v>2.7135480998586843E-6</v>
      </c>
      <c r="Y102" s="99">
        <f t="shared" si="13"/>
        <v>4.8015513193395976E-7</v>
      </c>
      <c r="Z102" s="99">
        <f t="shared" si="14"/>
        <v>9.856417396652108E-8</v>
      </c>
      <c r="AA102" s="99">
        <f t="shared" si="15"/>
        <v>4.8015513193395976E-7</v>
      </c>
      <c r="AB102" s="8"/>
      <c r="AC102" s="8"/>
      <c r="AD102" s="18"/>
      <c r="AE102" s="18"/>
      <c r="AF102" s="18"/>
      <c r="AG102" s="18"/>
      <c r="AH102" s="18"/>
      <c r="AI102" s="18"/>
      <c r="AJ102" s="18"/>
      <c r="AL102" s="18"/>
      <c r="AM102" s="18"/>
      <c r="AN102" s="18"/>
      <c r="AO102" s="18"/>
      <c r="AP102" s="18"/>
      <c r="AQ102" s="18"/>
      <c r="AR102" s="18"/>
    </row>
    <row r="103" spans="1:44" x14ac:dyDescent="0.25">
      <c r="A103" s="46" t="s">
        <v>555</v>
      </c>
      <c r="B103" s="46" t="s">
        <v>468</v>
      </c>
      <c r="C103" s="45">
        <v>2.787E-3</v>
      </c>
      <c r="D103" s="45">
        <v>6.4800000000000003E-4</v>
      </c>
      <c r="E103" s="45">
        <v>1.2130000000000001E-3</v>
      </c>
      <c r="F103" s="45">
        <v>2.3119999999999998E-3</v>
      </c>
      <c r="G103" s="45">
        <v>1.7200000000000001E-4</v>
      </c>
      <c r="H103" s="45">
        <v>1.55E-4</v>
      </c>
      <c r="I103" s="45">
        <v>1.7200000000000001E-4</v>
      </c>
      <c r="K103" s="46" t="s">
        <v>468</v>
      </c>
      <c r="L103" s="45">
        <v>2.7914982960976615E-3</v>
      </c>
      <c r="M103" s="45">
        <v>6.4920675029849764E-4</v>
      </c>
      <c r="N103" s="45">
        <v>1.2174044223971392E-3</v>
      </c>
      <c r="O103" s="45">
        <v>2.3209079661143557E-3</v>
      </c>
      <c r="P103" s="45">
        <v>1.7234826313633849E-4</v>
      </c>
      <c r="Q103" s="45">
        <v>1.5532375038243939E-4</v>
      </c>
      <c r="R103" s="45">
        <v>1.7234826313633849E-4</v>
      </c>
      <c r="T103" s="8"/>
      <c r="U103" s="99">
        <f t="shared" si="9"/>
        <v>4.4982960976614958E-6</v>
      </c>
      <c r="V103" s="99">
        <f t="shared" si="10"/>
        <v>1.2067502984976089E-6</v>
      </c>
      <c r="W103" s="99">
        <f t="shared" si="11"/>
        <v>4.4044223971391374E-6</v>
      </c>
      <c r="X103" s="99">
        <f t="shared" si="12"/>
        <v>8.9079661143558891E-6</v>
      </c>
      <c r="Y103" s="99">
        <f t="shared" si="13"/>
        <v>3.4826313633848772E-7</v>
      </c>
      <c r="Z103" s="99">
        <f t="shared" si="14"/>
        <v>3.23750382439389E-7</v>
      </c>
      <c r="AA103" s="99">
        <f t="shared" si="15"/>
        <v>3.4826313633848772E-7</v>
      </c>
      <c r="AB103" s="8"/>
      <c r="AC103" s="8"/>
      <c r="AD103" s="18"/>
      <c r="AE103" s="18"/>
      <c r="AF103" s="18"/>
      <c r="AG103" s="18"/>
      <c r="AH103" s="18"/>
      <c r="AI103" s="18"/>
      <c r="AJ103" s="18"/>
      <c r="AL103" s="18"/>
      <c r="AM103" s="18"/>
      <c r="AN103" s="18"/>
      <c r="AO103" s="18"/>
      <c r="AP103" s="18"/>
      <c r="AQ103" s="18"/>
      <c r="AR103" s="18"/>
    </row>
    <row r="104" spans="1:44" x14ac:dyDescent="0.25">
      <c r="A104" s="46" t="s">
        <v>595</v>
      </c>
      <c r="B104" s="46" t="s">
        <v>469</v>
      </c>
      <c r="C104" s="45">
        <v>3.0308999999999999E-2</v>
      </c>
      <c r="D104" s="45">
        <v>7.0749999999999997E-3</v>
      </c>
      <c r="E104" s="45">
        <v>1.3429999999999999E-2</v>
      </c>
      <c r="F104" s="45">
        <v>2.5694000000000002E-2</v>
      </c>
      <c r="G104" s="45">
        <v>2.0149999999999999E-3</v>
      </c>
      <c r="H104" s="45">
        <v>1.743E-3</v>
      </c>
      <c r="I104" s="45">
        <v>2.0149999999999999E-3</v>
      </c>
      <c r="K104" s="46" t="s">
        <v>469</v>
      </c>
      <c r="L104" s="45">
        <v>3.0360423143150871E-2</v>
      </c>
      <c r="M104" s="45">
        <v>7.0931339041228475E-3</v>
      </c>
      <c r="N104" s="45">
        <v>1.3474211588885452E-2</v>
      </c>
      <c r="O104" s="45">
        <v>2.57935894554207E-2</v>
      </c>
      <c r="P104" s="45">
        <v>2.0163261173631983E-3</v>
      </c>
      <c r="Q104" s="45">
        <v>1.743756349528687E-3</v>
      </c>
      <c r="R104" s="45">
        <v>2.0163261173631983E-3</v>
      </c>
      <c r="T104" s="8"/>
      <c r="U104" s="99">
        <f t="shared" si="9"/>
        <v>5.1423143150871459E-5</v>
      </c>
      <c r="V104" s="99">
        <f t="shared" si="10"/>
        <v>1.8133904122847808E-5</v>
      </c>
      <c r="W104" s="99">
        <f t="shared" si="11"/>
        <v>4.4211588885453151E-5</v>
      </c>
      <c r="X104" s="99">
        <f t="shared" si="12"/>
        <v>9.9589455420698303E-5</v>
      </c>
      <c r="Y104" s="99">
        <f t="shared" si="13"/>
        <v>1.3261173631984313E-6</v>
      </c>
      <c r="Z104" s="99">
        <f t="shared" si="14"/>
        <v>7.5634952868700381E-7</v>
      </c>
      <c r="AA104" s="99">
        <f t="shared" si="15"/>
        <v>1.3261173631984313E-6</v>
      </c>
      <c r="AB104" s="8"/>
      <c r="AC104" s="8"/>
      <c r="AD104" s="18"/>
      <c r="AE104" s="18"/>
      <c r="AF104" s="18"/>
      <c r="AG104" s="18"/>
      <c r="AH104" s="18"/>
      <c r="AI104" s="18"/>
      <c r="AJ104" s="18"/>
      <c r="AL104" s="18"/>
      <c r="AM104" s="18"/>
      <c r="AN104" s="18"/>
      <c r="AO104" s="18"/>
      <c r="AP104" s="18"/>
      <c r="AQ104" s="18"/>
      <c r="AR104" s="18"/>
    </row>
    <row r="105" spans="1:44" x14ac:dyDescent="0.25">
      <c r="A105" s="46" t="s">
        <v>596</v>
      </c>
      <c r="B105" s="46" t="s">
        <v>470</v>
      </c>
      <c r="C105" s="45">
        <v>1.1221E-2</v>
      </c>
      <c r="D105" s="45">
        <v>3.568E-3</v>
      </c>
      <c r="E105" s="45">
        <v>5.2420000000000001E-3</v>
      </c>
      <c r="F105" s="45">
        <v>2.1628000000000001E-2</v>
      </c>
      <c r="G105" s="45">
        <v>1.31E-3</v>
      </c>
      <c r="H105" s="45">
        <v>8.4699999999999999E-4</v>
      </c>
      <c r="I105" s="45">
        <v>1.31E-3</v>
      </c>
      <c r="K105" s="46" t="s">
        <v>470</v>
      </c>
      <c r="L105" s="45">
        <v>1.1239716769438099E-2</v>
      </c>
      <c r="M105" s="45">
        <v>3.5773748543271103E-3</v>
      </c>
      <c r="N105" s="45">
        <v>5.2594898922787535E-3</v>
      </c>
      <c r="O105" s="45">
        <v>2.1712107447064796E-2</v>
      </c>
      <c r="P105" s="45">
        <v>1.3104753699122586E-3</v>
      </c>
      <c r="Q105" s="45">
        <v>8.4718340356379214E-4</v>
      </c>
      <c r="R105" s="45">
        <v>1.3104753699122586E-3</v>
      </c>
      <c r="T105" s="8"/>
      <c r="U105" s="99">
        <f t="shared" si="9"/>
        <v>1.8716769438098524E-5</v>
      </c>
      <c r="V105" s="99">
        <f t="shared" si="10"/>
        <v>9.3748543271102852E-6</v>
      </c>
      <c r="W105" s="99">
        <f t="shared" si="11"/>
        <v>1.7489892278753361E-5</v>
      </c>
      <c r="X105" s="99">
        <f t="shared" si="12"/>
        <v>8.4107447064794838E-5</v>
      </c>
      <c r="Y105" s="99">
        <f t="shared" si="13"/>
        <v>4.7536991225859138E-7</v>
      </c>
      <c r="Z105" s="99">
        <f t="shared" si="14"/>
        <v>1.8340356379214703E-7</v>
      </c>
      <c r="AA105" s="99">
        <f t="shared" si="15"/>
        <v>4.7536991225859138E-7</v>
      </c>
      <c r="AB105" s="8"/>
      <c r="AC105" s="8"/>
      <c r="AD105" s="18"/>
      <c r="AE105" s="18"/>
      <c r="AF105" s="18"/>
      <c r="AG105" s="18"/>
      <c r="AH105" s="18"/>
      <c r="AI105" s="18"/>
      <c r="AJ105" s="18"/>
      <c r="AL105" s="18"/>
      <c r="AM105" s="18"/>
      <c r="AN105" s="18"/>
      <c r="AO105" s="18"/>
      <c r="AP105" s="18"/>
      <c r="AQ105" s="18"/>
      <c r="AR105" s="18"/>
    </row>
    <row r="106" spans="1:44" x14ac:dyDescent="0.25">
      <c r="A106" s="46" t="s">
        <v>597</v>
      </c>
      <c r="B106" s="46" t="s">
        <v>380</v>
      </c>
      <c r="C106" s="45">
        <v>0.21871199999999999</v>
      </c>
      <c r="D106" s="45">
        <v>7.2524000000000005E-2</v>
      </c>
      <c r="E106" s="45">
        <v>2.1281999999999999E-2</v>
      </c>
      <c r="F106" s="45">
        <v>0.236236</v>
      </c>
      <c r="G106" s="45">
        <v>1.5990999999999998E-2</v>
      </c>
      <c r="H106" s="45">
        <v>1.6168999999999999E-2</v>
      </c>
      <c r="I106" s="45">
        <v>1.5990999999999998E-2</v>
      </c>
      <c r="K106" s="46" t="s">
        <v>380</v>
      </c>
      <c r="L106" s="45">
        <v>0.21908046344551571</v>
      </c>
      <c r="M106" s="45">
        <v>7.2711661112789275E-2</v>
      </c>
      <c r="N106" s="45">
        <v>2.1352711630290185E-2</v>
      </c>
      <c r="O106" s="45">
        <v>0.23715157150523519</v>
      </c>
      <c r="P106" s="45">
        <v>1.6000017611571035E-2</v>
      </c>
      <c r="Q106" s="45">
        <v>1.6177529954197401E-2</v>
      </c>
      <c r="R106" s="45">
        <v>1.6000017611571035E-2</v>
      </c>
      <c r="T106" s="8"/>
      <c r="U106" s="99">
        <f t="shared" si="9"/>
        <v>3.6846344551572097E-4</v>
      </c>
      <c r="V106" s="99">
        <f t="shared" si="10"/>
        <v>1.8766111278926967E-4</v>
      </c>
      <c r="W106" s="99">
        <f t="shared" si="11"/>
        <v>7.0711630290185706E-5</v>
      </c>
      <c r="X106" s="99">
        <f t="shared" si="12"/>
        <v>9.1557150523519093E-4</v>
      </c>
      <c r="Y106" s="99">
        <f t="shared" si="13"/>
        <v>9.0176115710369209E-6</v>
      </c>
      <c r="Z106" s="99">
        <f t="shared" si="14"/>
        <v>8.5299541974018234E-6</v>
      </c>
      <c r="AA106" s="99">
        <f t="shared" si="15"/>
        <v>9.0176115710369209E-6</v>
      </c>
      <c r="AB106" s="8"/>
      <c r="AC106" s="8"/>
      <c r="AD106" s="18"/>
      <c r="AE106" s="18"/>
      <c r="AF106" s="18"/>
      <c r="AG106" s="18"/>
      <c r="AH106" s="18"/>
      <c r="AI106" s="18"/>
      <c r="AJ106" s="18"/>
      <c r="AL106" s="18"/>
      <c r="AM106" s="18"/>
      <c r="AN106" s="18"/>
      <c r="AO106" s="18"/>
      <c r="AP106" s="18"/>
      <c r="AQ106" s="18"/>
      <c r="AR106" s="18"/>
    </row>
    <row r="107" spans="1:44" x14ac:dyDescent="0.25">
      <c r="A107" s="46" t="s">
        <v>598</v>
      </c>
      <c r="B107" s="46" t="s">
        <v>477</v>
      </c>
      <c r="C107" s="45">
        <v>3.0070000000000001E-3</v>
      </c>
      <c r="D107" s="45">
        <v>5.0410000000000003E-3</v>
      </c>
      <c r="E107" s="45">
        <v>9.6319999999999999E-3</v>
      </c>
      <c r="F107" s="45">
        <v>8.4759999999999992E-3</v>
      </c>
      <c r="G107" s="45">
        <v>2.4569000000000001E-2</v>
      </c>
      <c r="H107" s="45">
        <v>1.3396E-2</v>
      </c>
      <c r="I107" s="45">
        <v>2.4569000000000001E-2</v>
      </c>
      <c r="K107" s="46" t="s">
        <v>477</v>
      </c>
      <c r="L107" s="45">
        <v>3.0116771378436748E-3</v>
      </c>
      <c r="M107" s="45">
        <v>5.0537077821693416E-3</v>
      </c>
      <c r="N107" s="45">
        <v>9.6638989757185396E-3</v>
      </c>
      <c r="O107" s="45">
        <v>8.5085951239373299E-3</v>
      </c>
      <c r="P107" s="45">
        <v>2.4583539837650173E-2</v>
      </c>
      <c r="Q107" s="45">
        <v>1.3403436201667476E-2</v>
      </c>
      <c r="R107" s="45">
        <v>2.4583539837650173E-2</v>
      </c>
      <c r="T107" s="8"/>
      <c r="U107" s="99">
        <f t="shared" si="9"/>
        <v>4.6771378436746489E-6</v>
      </c>
      <c r="V107" s="99">
        <f t="shared" si="10"/>
        <v>1.2707782169341271E-5</v>
      </c>
      <c r="W107" s="99">
        <f t="shared" si="11"/>
        <v>3.1898975718539641E-5</v>
      </c>
      <c r="X107" s="99">
        <f t="shared" si="12"/>
        <v>3.2595123937330731E-5</v>
      </c>
      <c r="Y107" s="99">
        <f t="shared" si="13"/>
        <v>1.453983765017236E-5</v>
      </c>
      <c r="Z107" s="99">
        <f t="shared" si="14"/>
        <v>7.4362016674756753E-6</v>
      </c>
      <c r="AA107" s="99">
        <f t="shared" si="15"/>
        <v>1.453983765017236E-5</v>
      </c>
      <c r="AB107" s="8"/>
      <c r="AC107" s="8"/>
      <c r="AD107" s="18"/>
      <c r="AE107" s="18"/>
      <c r="AF107" s="18"/>
      <c r="AG107" s="18"/>
      <c r="AH107" s="18"/>
      <c r="AI107" s="18"/>
      <c r="AJ107" s="18"/>
      <c r="AL107" s="18"/>
      <c r="AM107" s="18"/>
      <c r="AN107" s="18"/>
      <c r="AO107" s="18"/>
      <c r="AP107" s="18"/>
      <c r="AQ107" s="18"/>
      <c r="AR107" s="18"/>
    </row>
    <row r="108" spans="1:44" x14ac:dyDescent="0.25">
      <c r="A108" s="46" t="s">
        <v>554</v>
      </c>
      <c r="B108" s="46" t="s">
        <v>472</v>
      </c>
      <c r="C108" s="45">
        <v>1.6399999999999999E-5</v>
      </c>
      <c r="D108" s="45">
        <v>1.6700000000000001E-6</v>
      </c>
      <c r="E108" s="45">
        <v>2.6199999999999999E-6</v>
      </c>
      <c r="F108" s="45">
        <v>2.0899999999999999E-6</v>
      </c>
      <c r="G108" s="45">
        <v>9.7059999999999994E-3</v>
      </c>
      <c r="H108" s="45">
        <v>8.0514000000000002E-2</v>
      </c>
      <c r="I108" s="45">
        <v>9.7059999999999994E-3</v>
      </c>
      <c r="K108" s="46" t="s">
        <v>472</v>
      </c>
      <c r="L108" s="45">
        <v>1.6419049126733199E-5</v>
      </c>
      <c r="M108" s="45">
        <v>1.669317446079641E-6</v>
      </c>
      <c r="N108" s="45">
        <v>2.6272260549224344E-6</v>
      </c>
      <c r="O108" s="45">
        <v>2.0999578734439721E-6</v>
      </c>
      <c r="P108" s="45">
        <v>9.7117234907524597E-3</v>
      </c>
      <c r="Q108" s="45">
        <v>8.0558640971373552E-2</v>
      </c>
      <c r="R108" s="45">
        <v>9.7117234907524597E-3</v>
      </c>
      <c r="T108" s="8"/>
      <c r="U108" s="99">
        <f t="shared" si="9"/>
        <v>1.9049126733200038E-8</v>
      </c>
      <c r="V108" s="99">
        <f t="shared" si="10"/>
        <v>-6.8255392035908073E-10</v>
      </c>
      <c r="W108" s="99">
        <f t="shared" si="11"/>
        <v>7.2260549224345219E-9</v>
      </c>
      <c r="X108" s="99">
        <f t="shared" si="12"/>
        <v>9.9578734439721917E-9</v>
      </c>
      <c r="Y108" s="99">
        <f t="shared" si="13"/>
        <v>5.7234907524603834E-6</v>
      </c>
      <c r="Z108" s="99">
        <f t="shared" si="14"/>
        <v>4.4640971373549609E-5</v>
      </c>
      <c r="AA108" s="99">
        <f t="shared" si="15"/>
        <v>5.7234907524603834E-6</v>
      </c>
      <c r="AB108" s="8"/>
      <c r="AC108" s="8"/>
      <c r="AD108" s="18"/>
      <c r="AE108" s="18"/>
      <c r="AF108" s="18"/>
      <c r="AG108" s="18"/>
      <c r="AH108" s="18"/>
      <c r="AI108" s="18"/>
      <c r="AJ108" s="18"/>
      <c r="AL108" s="18"/>
      <c r="AM108" s="18"/>
      <c r="AN108" s="18"/>
      <c r="AO108" s="18"/>
      <c r="AP108" s="18"/>
      <c r="AQ108" s="18"/>
      <c r="AR108" s="18"/>
    </row>
    <row r="109" spans="1:44" x14ac:dyDescent="0.25">
      <c r="A109" s="46" t="s">
        <v>556</v>
      </c>
      <c r="B109" s="46" t="s">
        <v>473</v>
      </c>
      <c r="C109" s="45">
        <v>1.16E-4</v>
      </c>
      <c r="D109" s="45">
        <v>1.1000000000000001E-7</v>
      </c>
      <c r="E109" s="45">
        <v>3.3200000000000001E-7</v>
      </c>
      <c r="F109" s="45">
        <v>4.9600000000000001E-8</v>
      </c>
      <c r="G109" s="45">
        <v>5.8599999999999998E-3</v>
      </c>
      <c r="H109" s="45">
        <v>4.8897999999999997E-2</v>
      </c>
      <c r="I109" s="45">
        <v>5.8599999999999998E-3</v>
      </c>
      <c r="K109" s="46" t="s">
        <v>473</v>
      </c>
      <c r="L109" s="45">
        <v>1.1640835463132821E-4</v>
      </c>
      <c r="M109" s="45">
        <v>1.1028163884059109E-7</v>
      </c>
      <c r="N109" s="45">
        <v>3.3339084007498282E-7</v>
      </c>
      <c r="O109" s="45">
        <v>4.9829294668046551E-8</v>
      </c>
      <c r="P109" s="45">
        <v>5.8634071173548309E-3</v>
      </c>
      <c r="Q109" s="45">
        <v>4.8925150506756582E-2</v>
      </c>
      <c r="R109" s="45">
        <v>5.8634071173548309E-3</v>
      </c>
      <c r="T109" s="8"/>
      <c r="U109" s="99">
        <f t="shared" si="9"/>
        <v>4.0835463132820964E-7</v>
      </c>
      <c r="V109" s="99">
        <f t="shared" si="10"/>
        <v>2.8163884059108887E-10</v>
      </c>
      <c r="W109" s="99">
        <f t="shared" si="11"/>
        <v>1.3908400749828151E-9</v>
      </c>
      <c r="X109" s="99">
        <f t="shared" si="12"/>
        <v>2.2929466804655018E-10</v>
      </c>
      <c r="Y109" s="99">
        <f t="shared" si="13"/>
        <v>3.407117354831124E-6</v>
      </c>
      <c r="Z109" s="99">
        <f t="shared" si="14"/>
        <v>2.7150506756584702E-5</v>
      </c>
      <c r="AA109" s="99">
        <f t="shared" si="15"/>
        <v>3.407117354831124E-6</v>
      </c>
      <c r="AB109" s="8"/>
      <c r="AC109" s="8"/>
      <c r="AD109" s="18"/>
      <c r="AE109" s="18"/>
      <c r="AF109" s="18"/>
      <c r="AG109" s="18"/>
      <c r="AH109" s="18"/>
      <c r="AI109" s="18"/>
      <c r="AJ109" s="18"/>
      <c r="AL109" s="18"/>
      <c r="AM109" s="18"/>
      <c r="AN109" s="18"/>
      <c r="AO109" s="18"/>
      <c r="AP109" s="18"/>
      <c r="AQ109" s="18"/>
      <c r="AR109" s="18"/>
    </row>
    <row r="110" spans="1:44" x14ac:dyDescent="0.25">
      <c r="A110" s="46" t="s">
        <v>599</v>
      </c>
      <c r="B110" s="46" t="s">
        <v>474</v>
      </c>
      <c r="C110" s="45">
        <v>0</v>
      </c>
      <c r="D110" s="45">
        <v>0</v>
      </c>
      <c r="E110" s="45">
        <v>0</v>
      </c>
      <c r="F110" s="45">
        <v>0</v>
      </c>
      <c r="G110" s="45">
        <v>1.7769999999999999E-3</v>
      </c>
      <c r="H110" s="45">
        <v>2.4832E-2</v>
      </c>
      <c r="I110" s="45">
        <v>1.7769999999999999E-3</v>
      </c>
      <c r="K110" s="46" t="s">
        <v>474</v>
      </c>
      <c r="L110" s="45">
        <v>0</v>
      </c>
      <c r="M110" s="45">
        <v>0</v>
      </c>
      <c r="N110" s="45">
        <v>0</v>
      </c>
      <c r="O110" s="45">
        <v>0</v>
      </c>
      <c r="P110" s="45">
        <v>1.7780487315903445E-3</v>
      </c>
      <c r="Q110" s="45">
        <v>2.484601428507334E-2</v>
      </c>
      <c r="R110" s="45">
        <v>1.7780487315903445E-3</v>
      </c>
      <c r="T110" s="8"/>
      <c r="U110" s="99">
        <f t="shared" si="9"/>
        <v>0</v>
      </c>
      <c r="V110" s="99">
        <f t="shared" si="10"/>
        <v>0</v>
      </c>
      <c r="W110" s="99">
        <f t="shared" si="11"/>
        <v>0</v>
      </c>
      <c r="X110" s="99">
        <f t="shared" si="12"/>
        <v>0</v>
      </c>
      <c r="Y110" s="99">
        <f t="shared" si="13"/>
        <v>1.0487315903445326E-6</v>
      </c>
      <c r="Z110" s="99">
        <f t="shared" si="14"/>
        <v>1.4014285073339627E-5</v>
      </c>
      <c r="AA110" s="99">
        <f t="shared" si="15"/>
        <v>1.0487315903445326E-6</v>
      </c>
      <c r="AB110" s="8"/>
      <c r="AC110" s="8"/>
      <c r="AD110" s="18"/>
      <c r="AE110" s="18"/>
      <c r="AF110" s="18"/>
      <c r="AG110" s="18"/>
      <c r="AH110" s="18"/>
      <c r="AI110" s="18"/>
      <c r="AJ110" s="18"/>
      <c r="AL110" s="18"/>
      <c r="AM110" s="18"/>
      <c r="AN110" s="18"/>
      <c r="AO110" s="18"/>
      <c r="AP110" s="18"/>
      <c r="AQ110" s="18"/>
      <c r="AR110" s="18"/>
    </row>
    <row r="111" spans="1:44" x14ac:dyDescent="0.25">
      <c r="A111" s="46" t="s">
        <v>600</v>
      </c>
      <c r="B111" s="46" t="s">
        <v>475</v>
      </c>
      <c r="C111" s="45">
        <v>6.6369999999999997E-3</v>
      </c>
      <c r="D111" s="45">
        <v>1.1316E-2</v>
      </c>
      <c r="E111" s="45">
        <v>2.1651E-2</v>
      </c>
      <c r="F111" s="45">
        <v>1.7829999999999999E-2</v>
      </c>
      <c r="G111" s="45">
        <v>5.9595000000000002E-2</v>
      </c>
      <c r="H111" s="45">
        <v>2.9166000000000001E-2</v>
      </c>
      <c r="I111" s="45">
        <v>5.9595000000000002E-2</v>
      </c>
      <c r="K111" s="46" t="s">
        <v>475</v>
      </c>
      <c r="L111" s="45">
        <v>6.6484147513126337E-3</v>
      </c>
      <c r="M111" s="45">
        <v>1.1345636691765467E-2</v>
      </c>
      <c r="N111" s="45">
        <v>2.1722153893517376E-2</v>
      </c>
      <c r="O111" s="45">
        <v>1.7899312682674091E-2</v>
      </c>
      <c r="P111" s="45">
        <v>5.9629586529573203E-2</v>
      </c>
      <c r="Q111" s="45">
        <v>2.9182545281486276E-2</v>
      </c>
      <c r="R111" s="45">
        <v>5.9629586529573203E-2</v>
      </c>
      <c r="T111" s="8"/>
      <c r="U111" s="99">
        <f t="shared" si="9"/>
        <v>1.1414751312634024E-5</v>
      </c>
      <c r="V111" s="99">
        <f t="shared" si="10"/>
        <v>2.9636691765467377E-5</v>
      </c>
      <c r="W111" s="99">
        <f t="shared" si="11"/>
        <v>7.1153893517375555E-5</v>
      </c>
      <c r="X111" s="99">
        <f t="shared" si="12"/>
        <v>6.9312682674092796E-5</v>
      </c>
      <c r="Y111" s="99">
        <f t="shared" si="13"/>
        <v>3.4586529573200908E-5</v>
      </c>
      <c r="Z111" s="99">
        <f t="shared" si="14"/>
        <v>1.6545281486275015E-5</v>
      </c>
      <c r="AA111" s="99">
        <f t="shared" si="15"/>
        <v>3.4586529573200908E-5</v>
      </c>
      <c r="AB111" s="8"/>
      <c r="AC111" s="8"/>
      <c r="AD111" s="18"/>
      <c r="AE111" s="18"/>
      <c r="AF111" s="18"/>
      <c r="AG111" s="18"/>
      <c r="AH111" s="18"/>
      <c r="AI111" s="18"/>
      <c r="AJ111" s="18"/>
      <c r="AL111" s="18"/>
      <c r="AM111" s="18"/>
      <c r="AN111" s="18"/>
      <c r="AO111" s="18"/>
      <c r="AP111" s="18"/>
      <c r="AQ111" s="18"/>
      <c r="AR111" s="18"/>
    </row>
    <row r="112" spans="1:44" x14ac:dyDescent="0.25">
      <c r="A112" s="46" t="s">
        <v>601</v>
      </c>
      <c r="B112" s="46" t="s">
        <v>476</v>
      </c>
      <c r="C112" s="45">
        <v>4.37E-4</v>
      </c>
      <c r="D112" s="45">
        <v>4.4299999999999999E-5</v>
      </c>
      <c r="E112" s="45">
        <v>2.2400000000000002E-6</v>
      </c>
      <c r="F112" s="45">
        <v>2.91E-7</v>
      </c>
      <c r="G112" s="45">
        <v>2.7599999999999999E-4</v>
      </c>
      <c r="H112" s="45">
        <v>4.03E-7</v>
      </c>
      <c r="I112" s="45">
        <v>2.7599999999999999E-4</v>
      </c>
      <c r="K112" s="46" t="s">
        <v>476</v>
      </c>
      <c r="L112" s="45">
        <v>4.37930027786905E-4</v>
      </c>
      <c r="M112" s="45">
        <v>4.4387709239210222E-5</v>
      </c>
      <c r="N112" s="45">
        <v>2.2506225127085113E-6</v>
      </c>
      <c r="O112" s="45">
        <v>2.9245486614445038E-7</v>
      </c>
      <c r="P112" s="45">
        <v>2.7602401298995464E-4</v>
      </c>
      <c r="Q112" s="45">
        <v>4.0337653121314469E-7</v>
      </c>
      <c r="R112" s="45">
        <v>2.7602401298995464E-4</v>
      </c>
      <c r="T112" s="8"/>
      <c r="U112" s="99">
        <f t="shared" si="9"/>
        <v>9.30027786904999E-7</v>
      </c>
      <c r="V112" s="99">
        <f t="shared" si="10"/>
        <v>8.7709239210222753E-8</v>
      </c>
      <c r="W112" s="99">
        <f t="shared" si="11"/>
        <v>1.0622512708511169E-8</v>
      </c>
      <c r="X112" s="99">
        <f t="shared" si="12"/>
        <v>1.4548661444503774E-9</v>
      </c>
      <c r="Y112" s="99">
        <f t="shared" si="13"/>
        <v>2.4012989954650711E-8</v>
      </c>
      <c r="Z112" s="99">
        <f t="shared" si="14"/>
        <v>3.7653121314469414E-10</v>
      </c>
      <c r="AA112" s="99">
        <f t="shared" si="15"/>
        <v>2.4012989954650711E-8</v>
      </c>
      <c r="AB112" s="8"/>
      <c r="AC112" s="8"/>
      <c r="AD112" s="18"/>
      <c r="AE112" s="18"/>
      <c r="AF112" s="18"/>
      <c r="AG112" s="18"/>
      <c r="AH112" s="18"/>
      <c r="AI112" s="18"/>
      <c r="AJ112" s="18"/>
      <c r="AL112" s="18"/>
      <c r="AM112" s="18"/>
      <c r="AN112" s="18"/>
      <c r="AO112" s="18"/>
      <c r="AP112" s="18"/>
      <c r="AQ112" s="18"/>
      <c r="AR112" s="18"/>
    </row>
    <row r="113" spans="1:44" x14ac:dyDescent="0.25">
      <c r="A113" s="46" t="s">
        <v>602</v>
      </c>
      <c r="B113" s="46" t="s">
        <v>557</v>
      </c>
      <c r="C113" s="45">
        <v>4.1899999999999999E-4</v>
      </c>
      <c r="D113" s="45">
        <v>1.0139999999999999E-3</v>
      </c>
      <c r="E113" s="45">
        <v>1.4300000000000001E-3</v>
      </c>
      <c r="F113" s="45">
        <v>1.1609999999999999E-3</v>
      </c>
      <c r="G113" s="45">
        <v>4.0999999999999999E-4</v>
      </c>
      <c r="H113" s="45">
        <v>5.9599999999999996E-4</v>
      </c>
      <c r="I113" s="45">
        <v>4.0999999999999999E-4</v>
      </c>
      <c r="K113" s="46" t="s">
        <v>557</v>
      </c>
      <c r="L113" s="45">
        <v>4.1966821512349312E-4</v>
      </c>
      <c r="M113" s="45">
        <v>1.0170361823505242E-3</v>
      </c>
      <c r="N113" s="45">
        <v>1.4348103660363843E-3</v>
      </c>
      <c r="O113" s="45">
        <v>1.1656782155390628E-3</v>
      </c>
      <c r="P113" s="45">
        <v>4.0992623983227672E-4</v>
      </c>
      <c r="Q113" s="45">
        <v>5.9654796826475376E-4</v>
      </c>
      <c r="R113" s="45">
        <v>4.0992623983227672E-4</v>
      </c>
      <c r="T113" s="8"/>
      <c r="U113" s="99">
        <f t="shared" si="9"/>
        <v>6.6821512349313043E-7</v>
      </c>
      <c r="V113" s="99">
        <f t="shared" si="10"/>
        <v>3.036182350524318E-6</v>
      </c>
      <c r="W113" s="99">
        <f t="shared" si="11"/>
        <v>4.8103660363842029E-6</v>
      </c>
      <c r="X113" s="99">
        <f t="shared" si="12"/>
        <v>4.6782155390628737E-6</v>
      </c>
      <c r="Y113" s="99">
        <f t="shared" si="13"/>
        <v>-7.3760167723267104E-8</v>
      </c>
      <c r="Z113" s="99">
        <f t="shared" si="14"/>
        <v>5.4796826475379638E-7</v>
      </c>
      <c r="AA113" s="99">
        <f t="shared" si="15"/>
        <v>-7.3760167723267104E-8</v>
      </c>
      <c r="AB113" s="8"/>
      <c r="AC113" s="8"/>
      <c r="AD113" s="18"/>
      <c r="AE113" s="18"/>
      <c r="AF113" s="18"/>
      <c r="AG113" s="18"/>
      <c r="AH113" s="18"/>
      <c r="AI113" s="18"/>
      <c r="AJ113" s="18"/>
      <c r="AL113" s="18"/>
      <c r="AM113" s="18"/>
      <c r="AN113" s="18"/>
      <c r="AO113" s="18"/>
      <c r="AP113" s="18"/>
      <c r="AQ113" s="18"/>
      <c r="AR113" s="18"/>
    </row>
    <row r="114" spans="1:44" x14ac:dyDescent="0.25">
      <c r="A114" s="46" t="s">
        <v>603</v>
      </c>
      <c r="B114" s="46" t="s">
        <v>478</v>
      </c>
      <c r="C114" s="45">
        <v>0.18085999999999999</v>
      </c>
      <c r="D114" s="45">
        <v>4.8843999999999999E-2</v>
      </c>
      <c r="E114" s="45">
        <v>7.1772000000000002E-2</v>
      </c>
      <c r="F114" s="45">
        <v>0.14709800000000001</v>
      </c>
      <c r="G114" s="45">
        <v>1.141E-2</v>
      </c>
      <c r="H114" s="45">
        <v>1.0011000000000001E-2</v>
      </c>
      <c r="I114" s="45">
        <v>1.141E-2</v>
      </c>
      <c r="K114" s="46" t="s">
        <v>478</v>
      </c>
      <c r="L114" s="45">
        <v>0.18116476954728092</v>
      </c>
      <c r="M114" s="45">
        <v>4.8970563919850309E-2</v>
      </c>
      <c r="N114" s="45">
        <v>7.2009089953702157E-2</v>
      </c>
      <c r="O114" s="45">
        <v>0.14766753440313518</v>
      </c>
      <c r="P114" s="45">
        <v>1.1416817548869184E-2</v>
      </c>
      <c r="Q114" s="45">
        <v>1.0016673074890545E-2</v>
      </c>
      <c r="R114" s="45">
        <v>1.1416817548869184E-2</v>
      </c>
      <c r="T114" s="8"/>
      <c r="U114" s="99">
        <f t="shared" ref="U114:U134" si="16">L114-C114</f>
        <v>3.0476954728092531E-4</v>
      </c>
      <c r="V114" s="99">
        <f t="shared" ref="V114:V134" si="17">M114-D114</f>
        <v>1.2656391985031018E-4</v>
      </c>
      <c r="W114" s="99">
        <f t="shared" ref="W114:W134" si="18">N114-E114</f>
        <v>2.370899537021548E-4</v>
      </c>
      <c r="X114" s="99">
        <f t="shared" ref="X114:X134" si="19">O114-F114</f>
        <v>5.6953440313517456E-4</v>
      </c>
      <c r="Y114" s="99">
        <f t="shared" ref="Y114:Y134" si="20">P114-G114</f>
        <v>6.8175488691837177E-6</v>
      </c>
      <c r="Z114" s="99">
        <f t="shared" ref="Z114:Z134" si="21">Q114-H114</f>
        <v>5.6730748905445966E-6</v>
      </c>
      <c r="AA114" s="99">
        <f t="shared" ref="AA114:AA134" si="22">R114-I114</f>
        <v>6.8175488691837177E-6</v>
      </c>
      <c r="AB114" s="8"/>
      <c r="AC114" s="8"/>
      <c r="AD114" s="18"/>
      <c r="AE114" s="18"/>
      <c r="AF114" s="18"/>
      <c r="AG114" s="18"/>
      <c r="AH114" s="18"/>
      <c r="AI114" s="18"/>
      <c r="AJ114" s="18"/>
      <c r="AL114" s="18"/>
      <c r="AM114" s="18"/>
      <c r="AN114" s="18"/>
      <c r="AO114" s="18"/>
      <c r="AP114" s="18"/>
      <c r="AQ114" s="18"/>
      <c r="AR114" s="18"/>
    </row>
    <row r="115" spans="1:44" x14ac:dyDescent="0.25">
      <c r="A115" s="46" t="s">
        <v>604</v>
      </c>
      <c r="B115" s="46" t="s">
        <v>479</v>
      </c>
      <c r="C115" s="45">
        <v>3.4420000000000002E-3</v>
      </c>
      <c r="D115" s="45">
        <v>4.6589999999999999E-3</v>
      </c>
      <c r="E115" s="45">
        <v>7.6600000000000001E-3</v>
      </c>
      <c r="F115" s="45">
        <v>6.9259999999999999E-3</v>
      </c>
      <c r="G115" s="45">
        <v>9.9200000000000004E-4</v>
      </c>
      <c r="H115" s="45">
        <v>0</v>
      </c>
      <c r="I115" s="45">
        <v>9.9200000000000004E-4</v>
      </c>
      <c r="K115" s="46" t="s">
        <v>479</v>
      </c>
      <c r="L115" s="45">
        <v>3.4481622429515966E-3</v>
      </c>
      <c r="M115" s="45">
        <v>4.6706973925785935E-3</v>
      </c>
      <c r="N115" s="45">
        <v>7.6848238406380977E-3</v>
      </c>
      <c r="O115" s="45">
        <v>6.9527259939790309E-3</v>
      </c>
      <c r="P115" s="45">
        <v>9.9304267397360021E-4</v>
      </c>
      <c r="Q115" s="45">
        <v>0</v>
      </c>
      <c r="R115" s="45">
        <v>9.9304267397360021E-4</v>
      </c>
      <c r="T115" s="8"/>
      <c r="U115" s="99">
        <f t="shared" si="16"/>
        <v>6.1622429515964354E-6</v>
      </c>
      <c r="V115" s="99">
        <f t="shared" si="17"/>
        <v>1.1697392578593514E-5</v>
      </c>
      <c r="W115" s="99">
        <f t="shared" si="18"/>
        <v>2.4823840638097533E-5</v>
      </c>
      <c r="X115" s="99">
        <f t="shared" si="19"/>
        <v>2.672599397903104E-5</v>
      </c>
      <c r="Y115" s="99">
        <f t="shared" si="20"/>
        <v>1.0426739736001632E-6</v>
      </c>
      <c r="Z115" s="99">
        <f t="shared" si="21"/>
        <v>0</v>
      </c>
      <c r="AA115" s="99">
        <f t="shared" si="22"/>
        <v>1.0426739736001632E-6</v>
      </c>
      <c r="AB115" s="8"/>
      <c r="AC115" s="8"/>
      <c r="AD115" s="18"/>
      <c r="AE115" s="18"/>
      <c r="AF115" s="18"/>
      <c r="AG115" s="18"/>
      <c r="AH115" s="18"/>
      <c r="AI115" s="18"/>
      <c r="AJ115" s="18"/>
      <c r="AL115" s="18"/>
      <c r="AM115" s="18"/>
      <c r="AN115" s="18"/>
      <c r="AO115" s="18"/>
      <c r="AP115" s="18"/>
      <c r="AQ115" s="18"/>
      <c r="AR115" s="18"/>
    </row>
    <row r="116" spans="1:44" x14ac:dyDescent="0.25">
      <c r="A116" s="46" t="s">
        <v>605</v>
      </c>
      <c r="B116" s="46" t="s">
        <v>481</v>
      </c>
      <c r="C116" s="45">
        <v>3.9910000000000001E-2</v>
      </c>
      <c r="D116" s="45">
        <v>6.2517000000000003E-2</v>
      </c>
      <c r="E116" s="45">
        <v>8.5737999999999995E-2</v>
      </c>
      <c r="F116" s="45">
        <v>6.7066000000000001E-2</v>
      </c>
      <c r="G116" s="45">
        <v>1.9026999999999999E-2</v>
      </c>
      <c r="H116" s="45">
        <v>3.6034999999999998E-2</v>
      </c>
      <c r="I116" s="45">
        <v>1.9026999999999999E-2</v>
      </c>
      <c r="K116" s="46" t="s">
        <v>481</v>
      </c>
      <c r="L116" s="45">
        <v>3.9976957295626787E-2</v>
      </c>
      <c r="M116" s="45">
        <v>6.2678596303619286E-2</v>
      </c>
      <c r="N116" s="45">
        <v>8.6021535394333562E-2</v>
      </c>
      <c r="O116" s="45">
        <v>6.7325612343349925E-2</v>
      </c>
      <c r="P116" s="45">
        <v>1.903843257345824E-2</v>
      </c>
      <c r="Q116" s="45">
        <v>3.6055037018548647E-2</v>
      </c>
      <c r="R116" s="45">
        <v>1.903843257345824E-2</v>
      </c>
      <c r="T116" s="8"/>
      <c r="U116" s="99">
        <f t="shared" si="16"/>
        <v>6.6957295626786373E-5</v>
      </c>
      <c r="V116" s="99">
        <f t="shared" si="17"/>
        <v>1.6159630361928246E-4</v>
      </c>
      <c r="W116" s="99">
        <f t="shared" si="18"/>
        <v>2.8353539433356723E-4</v>
      </c>
      <c r="X116" s="99">
        <f t="shared" si="19"/>
        <v>2.5961234334992422E-4</v>
      </c>
      <c r="Y116" s="99">
        <f t="shared" si="20"/>
        <v>1.1432573458241418E-5</v>
      </c>
      <c r="Z116" s="99">
        <f t="shared" si="21"/>
        <v>2.0037018548649255E-5</v>
      </c>
      <c r="AA116" s="99">
        <f t="shared" si="22"/>
        <v>1.1432573458241418E-5</v>
      </c>
      <c r="AB116" s="8"/>
      <c r="AC116" s="8"/>
      <c r="AD116" s="18"/>
      <c r="AE116" s="18"/>
      <c r="AF116" s="18"/>
      <c r="AG116" s="18"/>
      <c r="AH116" s="18"/>
      <c r="AI116" s="18"/>
      <c r="AJ116" s="18"/>
      <c r="AL116" s="18"/>
      <c r="AM116" s="18"/>
      <c r="AN116" s="18"/>
      <c r="AO116" s="18"/>
      <c r="AP116" s="18"/>
      <c r="AQ116" s="18"/>
      <c r="AR116" s="18"/>
    </row>
    <row r="117" spans="1:44" x14ac:dyDescent="0.25">
      <c r="A117" s="46" t="s">
        <v>558</v>
      </c>
      <c r="B117" s="46" t="s">
        <v>459</v>
      </c>
      <c r="C117" s="45">
        <v>5.3379999999999997E-2</v>
      </c>
      <c r="D117" s="45">
        <v>1.376E-2</v>
      </c>
      <c r="E117" s="45">
        <v>0.105684</v>
      </c>
      <c r="F117" s="45">
        <v>6.3321000000000002E-2</v>
      </c>
      <c r="G117" s="45">
        <v>3.8349999999999999E-3</v>
      </c>
      <c r="H117" s="45">
        <v>3.5430000000000001E-3</v>
      </c>
      <c r="I117" s="45">
        <v>3.8349999999999999E-3</v>
      </c>
      <c r="K117" s="46" t="s">
        <v>459</v>
      </c>
      <c r="L117" s="45">
        <v>5.3469924803807065E-2</v>
      </c>
      <c r="M117" s="45">
        <v>1.3795686994246718E-2</v>
      </c>
      <c r="N117" s="45">
        <v>0.10603332777579526</v>
      </c>
      <c r="O117" s="45">
        <v>6.3566536476252933E-2</v>
      </c>
      <c r="P117" s="45">
        <v>3.8376455564793745E-3</v>
      </c>
      <c r="Q117" s="45">
        <v>3.5453038989436683E-3</v>
      </c>
      <c r="R117" s="45">
        <v>3.8376455564793745E-3</v>
      </c>
      <c r="T117" s="8"/>
      <c r="U117" s="99">
        <f t="shared" si="16"/>
        <v>8.9924803807067688E-5</v>
      </c>
      <c r="V117" s="99">
        <f t="shared" si="17"/>
        <v>3.5686994246717993E-5</v>
      </c>
      <c r="W117" s="99">
        <f t="shared" si="18"/>
        <v>3.4932777579525787E-4</v>
      </c>
      <c r="X117" s="99">
        <f t="shared" si="19"/>
        <v>2.4553647625293051E-4</v>
      </c>
      <c r="Y117" s="99">
        <f t="shared" si="20"/>
        <v>2.6455564793746375E-6</v>
      </c>
      <c r="Z117" s="99">
        <f t="shared" si="21"/>
        <v>2.3038989436681423E-6</v>
      </c>
      <c r="AA117" s="99">
        <f t="shared" si="22"/>
        <v>2.6455564793746375E-6</v>
      </c>
      <c r="AB117" s="8"/>
      <c r="AC117" s="8"/>
      <c r="AD117" s="18"/>
      <c r="AE117" s="18"/>
      <c r="AF117" s="18"/>
      <c r="AG117" s="18"/>
      <c r="AH117" s="18"/>
      <c r="AI117" s="18"/>
      <c r="AJ117" s="18"/>
      <c r="AL117" s="18"/>
      <c r="AM117" s="18"/>
      <c r="AN117" s="18"/>
      <c r="AO117" s="18"/>
      <c r="AP117" s="18"/>
      <c r="AQ117" s="18"/>
      <c r="AR117" s="18"/>
    </row>
    <row r="118" spans="1:44" x14ac:dyDescent="0.25">
      <c r="A118" s="46" t="s">
        <v>606</v>
      </c>
      <c r="B118" s="46" t="s">
        <v>483</v>
      </c>
      <c r="C118" s="45">
        <v>4.5100000000000001E-4</v>
      </c>
      <c r="D118" s="45">
        <v>1.531E-3</v>
      </c>
      <c r="E118" s="45">
        <v>1.712E-3</v>
      </c>
      <c r="F118" s="45">
        <v>1.204E-3</v>
      </c>
      <c r="G118" s="45">
        <v>3.4299999999999999E-4</v>
      </c>
      <c r="H118" s="45">
        <v>3.0600000000000001E-4</v>
      </c>
      <c r="I118" s="45">
        <v>3.4299999999999999E-4</v>
      </c>
      <c r="K118" s="46" t="s">
        <v>483</v>
      </c>
      <c r="L118" s="45">
        <v>4.51665536530525E-4</v>
      </c>
      <c r="M118" s="45">
        <v>1.5351525290286613E-3</v>
      </c>
      <c r="N118" s="45">
        <v>1.7171663291546131E-3</v>
      </c>
      <c r="O118" s="45">
        <v>1.2083211818271023E-3</v>
      </c>
      <c r="P118" s="45">
        <v>3.4318675961395587E-4</v>
      </c>
      <c r="Q118" s="45">
        <v>3.0649885021992505E-4</v>
      </c>
      <c r="R118" s="45">
        <v>3.4318675961395587E-4</v>
      </c>
      <c r="T118" s="8"/>
      <c r="U118" s="99">
        <f t="shared" si="16"/>
        <v>6.6553653052498591E-7</v>
      </c>
      <c r="V118" s="99">
        <f t="shared" si="17"/>
        <v>4.1525290286612612E-6</v>
      </c>
      <c r="W118" s="99">
        <f t="shared" si="18"/>
        <v>5.1663291546130957E-6</v>
      </c>
      <c r="X118" s="99">
        <f t="shared" si="19"/>
        <v>4.3211818271022585E-6</v>
      </c>
      <c r="Y118" s="99">
        <f t="shared" si="20"/>
        <v>1.8675961395588471E-7</v>
      </c>
      <c r="Z118" s="99">
        <f t="shared" si="21"/>
        <v>4.9885021992504336E-7</v>
      </c>
      <c r="AA118" s="99">
        <f t="shared" si="22"/>
        <v>1.8675961395588471E-7</v>
      </c>
      <c r="AB118" s="8"/>
      <c r="AC118" s="8"/>
      <c r="AD118" s="18"/>
      <c r="AE118" s="18"/>
      <c r="AF118" s="18"/>
      <c r="AG118" s="18"/>
      <c r="AH118" s="18"/>
      <c r="AI118" s="18"/>
      <c r="AJ118" s="18"/>
      <c r="AL118" s="18"/>
      <c r="AM118" s="18"/>
      <c r="AN118" s="18"/>
      <c r="AO118" s="18"/>
      <c r="AP118" s="18"/>
      <c r="AQ118" s="18"/>
      <c r="AR118" s="18"/>
    </row>
    <row r="119" spans="1:44" x14ac:dyDescent="0.25">
      <c r="A119" s="46" t="s">
        <v>607</v>
      </c>
      <c r="B119" s="46" t="s">
        <v>485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K119" s="46" t="s">
        <v>485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T119" s="8"/>
      <c r="U119" s="99">
        <f t="shared" si="16"/>
        <v>0</v>
      </c>
      <c r="V119" s="99">
        <f t="shared" si="17"/>
        <v>0</v>
      </c>
      <c r="W119" s="99">
        <f t="shared" si="18"/>
        <v>0</v>
      </c>
      <c r="X119" s="99">
        <f t="shared" si="19"/>
        <v>0</v>
      </c>
      <c r="Y119" s="99">
        <f t="shared" si="20"/>
        <v>0</v>
      </c>
      <c r="Z119" s="99">
        <f t="shared" si="21"/>
        <v>0</v>
      </c>
      <c r="AA119" s="99">
        <f t="shared" si="22"/>
        <v>0</v>
      </c>
      <c r="AB119" s="8"/>
      <c r="AC119" s="8"/>
      <c r="AD119" s="18"/>
      <c r="AE119" s="18"/>
      <c r="AF119" s="18"/>
      <c r="AG119" s="18"/>
      <c r="AH119" s="18"/>
      <c r="AI119" s="18"/>
      <c r="AJ119" s="18"/>
      <c r="AL119" s="18"/>
      <c r="AM119" s="18"/>
      <c r="AN119" s="18"/>
      <c r="AO119" s="18"/>
      <c r="AP119" s="18"/>
      <c r="AQ119" s="18"/>
      <c r="AR119" s="18"/>
    </row>
    <row r="120" spans="1:44" x14ac:dyDescent="0.25">
      <c r="A120" s="45" t="s">
        <v>608</v>
      </c>
      <c r="B120" s="45" t="s">
        <v>487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K120" s="46" t="s">
        <v>487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T120" s="8"/>
      <c r="U120" s="99">
        <f t="shared" si="16"/>
        <v>0</v>
      </c>
      <c r="V120" s="99">
        <f t="shared" si="17"/>
        <v>0</v>
      </c>
      <c r="W120" s="99">
        <f t="shared" si="18"/>
        <v>0</v>
      </c>
      <c r="X120" s="99">
        <f t="shared" si="19"/>
        <v>0</v>
      </c>
      <c r="Y120" s="99">
        <f t="shared" si="20"/>
        <v>0</v>
      </c>
      <c r="Z120" s="99">
        <f t="shared" si="21"/>
        <v>0</v>
      </c>
      <c r="AA120" s="99">
        <f t="shared" si="22"/>
        <v>0</v>
      </c>
      <c r="AB120" s="8"/>
      <c r="AC120" s="8"/>
      <c r="AD120" s="18"/>
      <c r="AE120" s="18"/>
      <c r="AF120" s="18"/>
      <c r="AG120" s="18"/>
      <c r="AH120" s="18"/>
      <c r="AI120" s="18"/>
      <c r="AJ120" s="18"/>
      <c r="AL120" s="18"/>
      <c r="AM120" s="18"/>
      <c r="AN120" s="18"/>
      <c r="AO120" s="18"/>
      <c r="AP120" s="18"/>
      <c r="AQ120" s="18"/>
      <c r="AR120" s="18"/>
    </row>
    <row r="121" spans="1:44" x14ac:dyDescent="0.25">
      <c r="A121" s="45" t="s">
        <v>609</v>
      </c>
      <c r="B121" s="45" t="s">
        <v>489</v>
      </c>
      <c r="C121" s="45">
        <v>2.6029999999999998E-3</v>
      </c>
      <c r="D121" s="45">
        <v>6.1600000000000007E-5</v>
      </c>
      <c r="E121" s="45">
        <v>7.9799999999999998E-6</v>
      </c>
      <c r="F121" s="45">
        <v>7.43E-6</v>
      </c>
      <c r="G121" s="45">
        <v>1.6119999999999999E-3</v>
      </c>
      <c r="H121" s="45">
        <v>1.9E-6</v>
      </c>
      <c r="I121" s="45">
        <v>1.6119999999999999E-3</v>
      </c>
      <c r="K121" s="46" t="s">
        <v>489</v>
      </c>
      <c r="L121" s="45">
        <v>2.6073577359904377E-3</v>
      </c>
      <c r="M121" s="45">
        <v>6.1768911025339283E-5</v>
      </c>
      <c r="N121" s="45">
        <v>8.0094415335648682E-6</v>
      </c>
      <c r="O121" s="45">
        <v>7.4611501979723831E-6</v>
      </c>
      <c r="P121" s="45">
        <v>1.613355145135653E-3</v>
      </c>
      <c r="Q121" s="45">
        <v>1.9042239274999358E-6</v>
      </c>
      <c r="R121" s="45">
        <v>1.613355145135653E-3</v>
      </c>
      <c r="T121" s="8"/>
      <c r="U121" s="99">
        <f t="shared" si="16"/>
        <v>4.3577359904378374E-6</v>
      </c>
      <c r="V121" s="99">
        <f t="shared" si="17"/>
        <v>1.6891102533927635E-7</v>
      </c>
      <c r="W121" s="99">
        <f t="shared" si="18"/>
        <v>2.9441533564868359E-8</v>
      </c>
      <c r="X121" s="99">
        <f t="shared" si="19"/>
        <v>3.1150197972383114E-8</v>
      </c>
      <c r="Y121" s="99">
        <f t="shared" si="20"/>
        <v>1.3551451356530377E-6</v>
      </c>
      <c r="Z121" s="99">
        <f t="shared" si="21"/>
        <v>4.2239274999357582E-9</v>
      </c>
      <c r="AA121" s="99">
        <f t="shared" si="22"/>
        <v>1.3551451356530377E-6</v>
      </c>
      <c r="AB121" s="8"/>
      <c r="AC121" s="8"/>
      <c r="AD121" s="18"/>
      <c r="AE121" s="18"/>
      <c r="AF121" s="18"/>
      <c r="AG121" s="18"/>
      <c r="AH121" s="18"/>
      <c r="AI121" s="18"/>
      <c r="AJ121" s="18"/>
      <c r="AL121" s="18"/>
      <c r="AM121" s="18"/>
      <c r="AN121" s="18"/>
      <c r="AO121" s="18"/>
      <c r="AP121" s="18"/>
      <c r="AQ121" s="18"/>
      <c r="AR121" s="18"/>
    </row>
    <row r="122" spans="1:44" x14ac:dyDescent="0.25">
      <c r="A122" s="45" t="s">
        <v>562</v>
      </c>
      <c r="B122" s="45" t="s">
        <v>488</v>
      </c>
      <c r="C122" s="45">
        <v>1.572E-3</v>
      </c>
      <c r="D122" s="45">
        <v>3.5750000000000001E-3</v>
      </c>
      <c r="E122" s="45">
        <v>4.6889999999999996E-3</v>
      </c>
      <c r="F122" s="45">
        <v>3.722E-3</v>
      </c>
      <c r="G122" s="45">
        <v>1.804E-3</v>
      </c>
      <c r="H122" s="45">
        <v>4.9040000000000004E-3</v>
      </c>
      <c r="I122" s="45">
        <v>1.804E-3</v>
      </c>
      <c r="K122" s="46" t="s">
        <v>488</v>
      </c>
      <c r="L122" s="45">
        <v>1.574510262821051E-3</v>
      </c>
      <c r="M122" s="45">
        <v>3.5840201675471106E-3</v>
      </c>
      <c r="N122" s="45">
        <v>4.7049103344377488E-3</v>
      </c>
      <c r="O122" s="45">
        <v>3.735992985233241E-3</v>
      </c>
      <c r="P122" s="45">
        <v>1.8047493163831317E-3</v>
      </c>
      <c r="Q122" s="45">
        <v>4.9067015507304711E-3</v>
      </c>
      <c r="R122" s="45">
        <v>1.8047493163831317E-3</v>
      </c>
      <c r="T122" s="8"/>
      <c r="U122" s="99">
        <f t="shared" si="16"/>
        <v>2.5102628210510024E-6</v>
      </c>
      <c r="V122" s="99">
        <f t="shared" si="17"/>
        <v>9.0201675471105087E-6</v>
      </c>
      <c r="W122" s="99">
        <f t="shared" si="18"/>
        <v>1.5910334437749252E-5</v>
      </c>
      <c r="X122" s="99">
        <f t="shared" si="19"/>
        <v>1.3992985233240909E-5</v>
      </c>
      <c r="Y122" s="99">
        <f t="shared" si="20"/>
        <v>7.4931638313169117E-7</v>
      </c>
      <c r="Z122" s="99">
        <f t="shared" si="21"/>
        <v>2.7015507304706948E-6</v>
      </c>
      <c r="AA122" s="99">
        <f t="shared" si="22"/>
        <v>7.4931638313169117E-7</v>
      </c>
      <c r="AB122" s="8"/>
      <c r="AC122" s="8"/>
      <c r="AD122" s="18"/>
      <c r="AE122" s="18"/>
      <c r="AF122" s="18"/>
      <c r="AG122" s="18"/>
      <c r="AH122" s="18"/>
      <c r="AI122" s="18"/>
      <c r="AJ122" s="18"/>
      <c r="AL122" s="18"/>
      <c r="AM122" s="18"/>
      <c r="AN122" s="18"/>
      <c r="AO122" s="18"/>
      <c r="AP122" s="18"/>
      <c r="AQ122" s="18"/>
      <c r="AR122" s="18"/>
    </row>
    <row r="123" spans="1:44" x14ac:dyDescent="0.25">
      <c r="A123" s="45" t="s">
        <v>610</v>
      </c>
      <c r="B123" s="45" t="s">
        <v>490</v>
      </c>
      <c r="C123" s="45">
        <v>4.8780000000000004E-3</v>
      </c>
      <c r="D123" s="45">
        <v>1.8220000000000001E-3</v>
      </c>
      <c r="E123" s="45">
        <v>2.97E-5</v>
      </c>
      <c r="F123" s="45">
        <v>2.5500000000000002E-4</v>
      </c>
      <c r="G123" s="45">
        <v>5.1980000000000004E-3</v>
      </c>
      <c r="H123" s="45">
        <v>1.34E-5</v>
      </c>
      <c r="I123" s="45">
        <v>5.1980000000000004E-3</v>
      </c>
      <c r="K123" s="45" t="s">
        <v>490</v>
      </c>
      <c r="L123" s="45">
        <v>4.8863337015188097E-3</v>
      </c>
      <c r="M123" s="45">
        <v>1.8268891699746094E-3</v>
      </c>
      <c r="N123" s="45">
        <v>2.9779605302525619E-5</v>
      </c>
      <c r="O123" s="45">
        <v>2.5584898075411576E-4</v>
      </c>
      <c r="P123" s="45">
        <v>5.2009621883956332E-3</v>
      </c>
      <c r="Q123" s="45">
        <v>1.3400886601984937E-5</v>
      </c>
      <c r="R123" s="45">
        <v>5.2009621883956332E-3</v>
      </c>
      <c r="T123" s="8"/>
      <c r="U123" s="99">
        <f t="shared" si="16"/>
        <v>8.3337015188093139E-6</v>
      </c>
      <c r="V123" s="99">
        <f t="shared" si="17"/>
        <v>4.8891699746093659E-6</v>
      </c>
      <c r="W123" s="99">
        <f t="shared" si="18"/>
        <v>7.9605302525618686E-8</v>
      </c>
      <c r="X123" s="99">
        <f t="shared" si="19"/>
        <v>8.4898075411574039E-7</v>
      </c>
      <c r="Y123" s="99">
        <f t="shared" si="20"/>
        <v>2.9621883956328782E-6</v>
      </c>
      <c r="Z123" s="99">
        <f t="shared" si="21"/>
        <v>8.8660198493696043E-10</v>
      </c>
      <c r="AA123" s="99">
        <f t="shared" si="22"/>
        <v>2.9621883956328782E-6</v>
      </c>
      <c r="AB123" s="8"/>
      <c r="AC123" s="8"/>
      <c r="AD123" s="18"/>
      <c r="AE123" s="18"/>
      <c r="AF123" s="18"/>
      <c r="AG123" s="18"/>
      <c r="AH123" s="18"/>
      <c r="AI123" s="18"/>
      <c r="AJ123" s="18"/>
      <c r="AL123" s="18"/>
      <c r="AM123" s="18"/>
      <c r="AN123" s="18"/>
      <c r="AO123" s="18"/>
      <c r="AP123" s="18"/>
      <c r="AQ123" s="18"/>
      <c r="AR123" s="18"/>
    </row>
    <row r="124" spans="1:44" x14ac:dyDescent="0.25">
      <c r="A124" s="45" t="s">
        <v>560</v>
      </c>
      <c r="B124" s="45" t="s">
        <v>491</v>
      </c>
      <c r="C124" s="45">
        <v>0</v>
      </c>
      <c r="D124" s="45">
        <v>2.398E-3</v>
      </c>
      <c r="E124" s="45">
        <v>0</v>
      </c>
      <c r="F124" s="45">
        <v>0</v>
      </c>
      <c r="G124" s="45">
        <v>1.0838E-2</v>
      </c>
      <c r="H124" s="45">
        <v>5.1619999999999999E-3</v>
      </c>
      <c r="I124" s="45">
        <v>1.0838E-2</v>
      </c>
      <c r="K124" s="45" t="s">
        <v>491</v>
      </c>
      <c r="L124" s="45">
        <v>0</v>
      </c>
      <c r="M124" s="45">
        <v>2.4045835604830654E-3</v>
      </c>
      <c r="N124" s="45">
        <v>0</v>
      </c>
      <c r="O124" s="45">
        <v>0</v>
      </c>
      <c r="P124" s="45">
        <v>1.084386934032661E-2</v>
      </c>
      <c r="Q124" s="45">
        <v>5.1646674828663332E-3</v>
      </c>
      <c r="R124" s="45">
        <v>1.084386934032661E-2</v>
      </c>
      <c r="T124" s="8"/>
      <c r="U124" s="99">
        <f t="shared" si="16"/>
        <v>0</v>
      </c>
      <c r="V124" s="99">
        <f t="shared" si="17"/>
        <v>6.5835604830654509E-6</v>
      </c>
      <c r="W124" s="99">
        <f t="shared" si="18"/>
        <v>0</v>
      </c>
      <c r="X124" s="99">
        <f t="shared" si="19"/>
        <v>0</v>
      </c>
      <c r="Y124" s="99">
        <f t="shared" si="20"/>
        <v>5.8693403266092681E-6</v>
      </c>
      <c r="Z124" s="99">
        <f t="shared" si="21"/>
        <v>2.6674828663333233E-6</v>
      </c>
      <c r="AA124" s="99">
        <f t="shared" si="22"/>
        <v>5.8693403266092681E-6</v>
      </c>
      <c r="AB124" s="8"/>
      <c r="AC124" s="8"/>
      <c r="AD124" s="18"/>
      <c r="AE124" s="18"/>
      <c r="AF124" s="18"/>
      <c r="AG124" s="18"/>
      <c r="AH124" s="18"/>
      <c r="AI124" s="18"/>
      <c r="AJ124" s="18"/>
      <c r="AL124" s="18"/>
      <c r="AM124" s="18"/>
      <c r="AN124" s="18"/>
      <c r="AO124" s="18"/>
      <c r="AP124" s="18"/>
      <c r="AQ124" s="18"/>
      <c r="AR124" s="18"/>
    </row>
    <row r="125" spans="1:44" x14ac:dyDescent="0.25">
      <c r="A125" s="45" t="s">
        <v>611</v>
      </c>
      <c r="B125" s="45" t="s">
        <v>492</v>
      </c>
      <c r="C125" s="45">
        <v>9.3199999999999999E-4</v>
      </c>
      <c r="D125" s="45">
        <v>6.5510000000000004E-3</v>
      </c>
      <c r="E125" s="45">
        <v>1.95E-4</v>
      </c>
      <c r="F125" s="45">
        <v>1.6590000000000001E-3</v>
      </c>
      <c r="G125" s="45">
        <v>1.6260000000000001E-3</v>
      </c>
      <c r="H125" s="45">
        <v>1.1493E-2</v>
      </c>
      <c r="I125" s="45">
        <v>1.6260000000000001E-3</v>
      </c>
      <c r="J125" s="50"/>
      <c r="K125" s="45" t="s">
        <v>492</v>
      </c>
      <c r="L125" s="45">
        <v>3.7720175330990704E-5</v>
      </c>
      <c r="M125" s="45">
        <v>6.4507275068061195E-3</v>
      </c>
      <c r="N125" s="45">
        <v>7.4638572661543984E-6</v>
      </c>
      <c r="O125" s="45">
        <v>5.5176980385028735E-5</v>
      </c>
      <c r="P125" s="45">
        <v>1.6039338966675025E-3</v>
      </c>
      <c r="Q125" s="45">
        <v>1.1499290258671796E-2</v>
      </c>
      <c r="R125" s="45">
        <v>1.6039338966675025E-3</v>
      </c>
      <c r="T125" s="151"/>
      <c r="U125" s="93">
        <f t="shared" si="16"/>
        <v>-8.9427982466900929E-4</v>
      </c>
      <c r="V125" s="93">
        <f t="shared" si="17"/>
        <v>-1.0027249319388091E-4</v>
      </c>
      <c r="W125" s="93">
        <f t="shared" si="18"/>
        <v>-1.875361427338456E-4</v>
      </c>
      <c r="X125" s="99">
        <f t="shared" si="19"/>
        <v>-1.6038230196149714E-3</v>
      </c>
      <c r="Y125" s="99">
        <f t="shared" si="20"/>
        <v>-2.2066103332497563E-5</v>
      </c>
      <c r="Z125" s="99">
        <f t="shared" si="21"/>
        <v>6.2902586717965975E-6</v>
      </c>
      <c r="AA125" s="99">
        <f t="shared" si="22"/>
        <v>-2.2066103332497563E-5</v>
      </c>
      <c r="AB125" s="8"/>
      <c r="AC125" s="8"/>
      <c r="AD125" s="18"/>
      <c r="AE125" s="18"/>
      <c r="AF125" s="18"/>
      <c r="AG125" s="18"/>
      <c r="AH125" s="18"/>
      <c r="AI125" s="18"/>
      <c r="AJ125" s="18"/>
      <c r="AL125" s="18"/>
      <c r="AM125" s="18"/>
      <c r="AN125" s="18"/>
      <c r="AO125" s="18"/>
      <c r="AP125" s="18"/>
      <c r="AQ125" s="18"/>
      <c r="AR125" s="18"/>
    </row>
    <row r="126" spans="1:44" x14ac:dyDescent="0.25">
      <c r="A126" s="45" t="s">
        <v>612</v>
      </c>
      <c r="B126" s="45" t="s">
        <v>493</v>
      </c>
      <c r="C126" s="45">
        <v>6.2899999999999996E-3</v>
      </c>
      <c r="D126" s="45">
        <v>1.3355000000000001E-2</v>
      </c>
      <c r="E126" s="45">
        <v>2.1975999999999999E-2</v>
      </c>
      <c r="F126" s="45">
        <v>1.5997000000000001E-2</v>
      </c>
      <c r="G126" s="45">
        <v>1.578E-3</v>
      </c>
      <c r="H126" s="45">
        <v>3.0300000000000001E-9</v>
      </c>
      <c r="I126" s="45">
        <v>1.578E-3</v>
      </c>
      <c r="K126" s="45" t="s">
        <v>493</v>
      </c>
      <c r="L126" s="45">
        <v>6.3009100705763484E-3</v>
      </c>
      <c r="M126" s="45">
        <v>1.3389047568015185E-2</v>
      </c>
      <c r="N126" s="45">
        <v>2.2049072592727842E-2</v>
      </c>
      <c r="O126" s="45">
        <v>1.6058974810722496E-2</v>
      </c>
      <c r="P126" s="45">
        <v>1.578989040842714E-3</v>
      </c>
      <c r="Q126" s="45">
        <v>3.0348584502799021E-9</v>
      </c>
      <c r="R126" s="45">
        <v>1.578989040842714E-3</v>
      </c>
      <c r="T126" s="8"/>
      <c r="U126" s="99">
        <f t="shared" si="16"/>
        <v>1.0910070576348845E-5</v>
      </c>
      <c r="V126" s="99">
        <f t="shared" si="17"/>
        <v>3.404756801518409E-5</v>
      </c>
      <c r="W126" s="99">
        <f t="shared" si="18"/>
        <v>7.3072592727842917E-5</v>
      </c>
      <c r="X126" s="99">
        <f t="shared" si="19"/>
        <v>6.1974810722495444E-5</v>
      </c>
      <c r="Y126" s="99">
        <f t="shared" si="20"/>
        <v>9.8904084271404444E-7</v>
      </c>
      <c r="Z126" s="99">
        <f t="shared" si="21"/>
        <v>4.8584502799020415E-12</v>
      </c>
      <c r="AA126" s="99">
        <f t="shared" si="22"/>
        <v>9.8904084271404444E-7</v>
      </c>
      <c r="AB126" s="8"/>
      <c r="AC126" s="8"/>
      <c r="AD126" s="18"/>
      <c r="AE126" s="18"/>
      <c r="AF126" s="18"/>
      <c r="AG126" s="18"/>
      <c r="AH126" s="18"/>
      <c r="AI126" s="18"/>
      <c r="AJ126" s="18"/>
      <c r="AL126" s="18"/>
      <c r="AM126" s="18"/>
      <c r="AN126" s="18"/>
      <c r="AO126" s="18"/>
      <c r="AP126" s="18"/>
      <c r="AQ126" s="18"/>
      <c r="AR126" s="18"/>
    </row>
    <row r="127" spans="1:44" x14ac:dyDescent="0.25">
      <c r="A127" s="45" t="s">
        <v>613</v>
      </c>
      <c r="B127" s="45" t="s">
        <v>494</v>
      </c>
      <c r="C127" s="45">
        <v>5.4665999999999999E-2</v>
      </c>
      <c r="D127" s="45">
        <v>0.107596</v>
      </c>
      <c r="E127" s="45">
        <v>0.18998499999999999</v>
      </c>
      <c r="F127" s="45">
        <v>0.14391799999999999</v>
      </c>
      <c r="G127" s="45">
        <v>0.51065499999999997</v>
      </c>
      <c r="H127" s="45">
        <v>0.24557100000000001</v>
      </c>
      <c r="I127" s="45">
        <v>0.51065499999999997</v>
      </c>
      <c r="K127" s="45" t="s">
        <v>494</v>
      </c>
      <c r="L127" s="45">
        <v>5.4758428375728037E-2</v>
      </c>
      <c r="M127" s="45">
        <v>0.10787379683626371</v>
      </c>
      <c r="N127" s="45">
        <v>0.19061299743192583</v>
      </c>
      <c r="O127" s="45">
        <v>0.14447555083367475</v>
      </c>
      <c r="P127" s="45">
        <v>0.5109504533579361</v>
      </c>
      <c r="Q127" s="45">
        <v>0.24570787943266789</v>
      </c>
      <c r="R127" s="45">
        <v>0.5109504533579361</v>
      </c>
      <c r="T127" s="8"/>
      <c r="U127" s="99">
        <f t="shared" si="16"/>
        <v>9.2428375728037526E-5</v>
      </c>
      <c r="V127" s="99">
        <f t="shared" si="17"/>
        <v>2.7779683626370788E-4</v>
      </c>
      <c r="W127" s="99">
        <f t="shared" si="18"/>
        <v>6.2799743192584745E-4</v>
      </c>
      <c r="X127" s="99">
        <f t="shared" si="19"/>
        <v>5.5755083367475811E-4</v>
      </c>
      <c r="Y127" s="99">
        <f t="shared" si="20"/>
        <v>2.9545335793612626E-4</v>
      </c>
      <c r="Z127" s="99">
        <f t="shared" si="21"/>
        <v>1.3687943266788016E-4</v>
      </c>
      <c r="AA127" s="99">
        <f t="shared" si="22"/>
        <v>2.9545335793612626E-4</v>
      </c>
      <c r="AB127" s="8"/>
      <c r="AC127" s="8"/>
      <c r="AD127" s="18"/>
      <c r="AE127" s="18"/>
      <c r="AF127" s="18"/>
      <c r="AG127" s="18"/>
      <c r="AH127" s="18"/>
      <c r="AI127" s="18"/>
      <c r="AJ127" s="18"/>
      <c r="AL127" s="18"/>
      <c r="AM127" s="18"/>
      <c r="AN127" s="18"/>
      <c r="AO127" s="18"/>
      <c r="AP127" s="18"/>
      <c r="AQ127" s="18"/>
      <c r="AR127" s="18"/>
    </row>
    <row r="128" spans="1:44" x14ac:dyDescent="0.25">
      <c r="A128" s="45" t="s">
        <v>614</v>
      </c>
      <c r="B128" s="45" t="s">
        <v>495</v>
      </c>
      <c r="C128" s="45">
        <v>2.493E-3</v>
      </c>
      <c r="D128" s="45">
        <v>5.921E-3</v>
      </c>
      <c r="E128" s="45">
        <v>8.1320000000000003E-3</v>
      </c>
      <c r="F128" s="45">
        <v>6.398E-3</v>
      </c>
      <c r="G128" s="45">
        <v>3.2950000000000002E-3</v>
      </c>
      <c r="H128" s="45">
        <v>1.0194E-2</v>
      </c>
      <c r="I128" s="45">
        <v>3.2950000000000002E-3</v>
      </c>
      <c r="K128" s="45" t="s">
        <v>495</v>
      </c>
      <c r="L128" s="45">
        <v>2.4970869877388368E-3</v>
      </c>
      <c r="M128" s="45">
        <v>5.9361108272225523E-3</v>
      </c>
      <c r="N128" s="45">
        <v>8.1584689263418109E-3</v>
      </c>
      <c r="O128" s="45">
        <v>6.4231148996091308E-3</v>
      </c>
      <c r="P128" s="45">
        <v>3.2966836368125783E-3</v>
      </c>
      <c r="Q128" s="45">
        <v>1.0199324772364704E-2</v>
      </c>
      <c r="R128" s="45">
        <v>3.2966836368125783E-3</v>
      </c>
      <c r="T128" s="8"/>
      <c r="U128" s="99">
        <f t="shared" si="16"/>
        <v>4.0869877388368357E-6</v>
      </c>
      <c r="V128" s="99">
        <f t="shared" si="17"/>
        <v>1.5110827222552213E-5</v>
      </c>
      <c r="W128" s="99">
        <f t="shared" si="18"/>
        <v>2.6468926341810528E-5</v>
      </c>
      <c r="X128" s="99">
        <f t="shared" si="19"/>
        <v>2.5114899609130804E-5</v>
      </c>
      <c r="Y128" s="99">
        <f t="shared" si="20"/>
        <v>1.6836368125780835E-6</v>
      </c>
      <c r="Z128" s="99">
        <f t="shared" si="21"/>
        <v>5.3247723647044387E-6</v>
      </c>
      <c r="AA128" s="99">
        <f t="shared" si="22"/>
        <v>1.6836368125780835E-6</v>
      </c>
      <c r="AB128" s="8"/>
      <c r="AC128" s="8"/>
      <c r="AD128" s="18"/>
      <c r="AE128" s="18"/>
      <c r="AF128" s="18"/>
      <c r="AG128" s="18"/>
      <c r="AH128" s="18"/>
      <c r="AI128" s="18"/>
      <c r="AJ128" s="18"/>
      <c r="AL128" s="18"/>
      <c r="AM128" s="18"/>
      <c r="AN128" s="18"/>
      <c r="AO128" s="18"/>
      <c r="AP128" s="18"/>
      <c r="AQ128" s="18"/>
      <c r="AR128" s="18"/>
    </row>
    <row r="129" spans="1:44" x14ac:dyDescent="0.25">
      <c r="A129" s="46" t="s">
        <v>615</v>
      </c>
      <c r="B129" s="46" t="s">
        <v>561</v>
      </c>
      <c r="C129" s="45">
        <v>2.261E-3</v>
      </c>
      <c r="D129" s="45">
        <v>9.7999999999999997E-5</v>
      </c>
      <c r="E129" s="45">
        <v>1.1199999999999999E-5</v>
      </c>
      <c r="F129" s="45">
        <v>9.5899999999999997E-6</v>
      </c>
      <c r="G129" s="45">
        <v>1.5039999999999999E-3</v>
      </c>
      <c r="H129" s="45">
        <v>2.9000000000000002E-6</v>
      </c>
      <c r="I129" s="45">
        <v>1.5039999999999999E-3</v>
      </c>
      <c r="K129" s="45" t="s">
        <v>561</v>
      </c>
      <c r="L129" s="45">
        <v>2.2647950847064103E-3</v>
      </c>
      <c r="M129" s="45">
        <v>9.8286402951975186E-5</v>
      </c>
      <c r="N129" s="45">
        <v>1.1277967839064525E-5</v>
      </c>
      <c r="O129" s="45">
        <v>9.6258887181362905E-6</v>
      </c>
      <c r="P129" s="45">
        <v>1.5052731369621349E-3</v>
      </c>
      <c r="Q129" s="45">
        <v>2.899281504022962E-6</v>
      </c>
      <c r="R129" s="45">
        <v>1.5052731369621349E-3</v>
      </c>
      <c r="T129" s="8"/>
      <c r="U129" s="99">
        <f t="shared" si="16"/>
        <v>3.7950847064103024E-6</v>
      </c>
      <c r="V129" s="99">
        <f t="shared" si="17"/>
        <v>2.864029519751896E-7</v>
      </c>
      <c r="W129" s="99">
        <f t="shared" si="18"/>
        <v>7.7967839064525116E-8</v>
      </c>
      <c r="X129" s="99">
        <f t="shared" si="19"/>
        <v>3.5888718136290878E-8</v>
      </c>
      <c r="Y129" s="99">
        <f t="shared" si="20"/>
        <v>1.2731369621349787E-6</v>
      </c>
      <c r="Z129" s="99">
        <f t="shared" si="21"/>
        <v>-7.184959770382267E-10</v>
      </c>
      <c r="AA129" s="99">
        <f t="shared" si="22"/>
        <v>1.2731369621349787E-6</v>
      </c>
      <c r="AB129" s="8"/>
      <c r="AC129" s="8"/>
      <c r="AD129" s="18"/>
      <c r="AE129" s="18"/>
      <c r="AF129" s="18"/>
      <c r="AG129" s="18"/>
      <c r="AH129" s="18"/>
      <c r="AI129" s="18"/>
      <c r="AJ129" s="18"/>
      <c r="AL129" s="18"/>
      <c r="AM129" s="18"/>
      <c r="AN129" s="18"/>
      <c r="AO129" s="18"/>
      <c r="AP129" s="18"/>
      <c r="AQ129" s="18"/>
      <c r="AR129" s="18"/>
    </row>
    <row r="130" spans="1:44" x14ac:dyDescent="0.25">
      <c r="A130" s="46" t="s">
        <v>616</v>
      </c>
      <c r="B130" s="46" t="s">
        <v>496</v>
      </c>
      <c r="C130" s="45">
        <v>5.1380000000000002E-3</v>
      </c>
      <c r="D130" s="45">
        <v>1.1261E-2</v>
      </c>
      <c r="E130" s="45">
        <v>1.8157E-2</v>
      </c>
      <c r="F130" s="45">
        <v>1.4075000000000001E-2</v>
      </c>
      <c r="G130" s="45">
        <v>1.1275E-2</v>
      </c>
      <c r="H130" s="45">
        <v>2.3765000000000001E-2</v>
      </c>
      <c r="I130" s="45">
        <v>1.1275E-2</v>
      </c>
      <c r="K130" s="46" t="s">
        <v>496</v>
      </c>
      <c r="L130" s="45">
        <v>5.1405151651697815E-3</v>
      </c>
      <c r="M130" s="45">
        <v>1.1283729891658973E-2</v>
      </c>
      <c r="N130" s="45">
        <v>1.8213946605679956E-2</v>
      </c>
      <c r="O130" s="45">
        <v>1.4127744099546213E-2</v>
      </c>
      <c r="P130" s="45">
        <v>1.1267389962350301E-2</v>
      </c>
      <c r="Q130" s="45">
        <v>2.377244401104206E-2</v>
      </c>
      <c r="R130" s="45">
        <v>1.1267389962350301E-2</v>
      </c>
      <c r="T130" s="8"/>
      <c r="U130" s="99">
        <f t="shared" si="16"/>
        <v>2.5151651697813068E-6</v>
      </c>
      <c r="V130" s="99">
        <f t="shared" si="17"/>
        <v>2.2729891658973198E-5</v>
      </c>
      <c r="W130" s="99">
        <f t="shared" si="18"/>
        <v>5.6946605679956269E-5</v>
      </c>
      <c r="X130" s="99">
        <f t="shared" si="19"/>
        <v>5.2744099546211953E-5</v>
      </c>
      <c r="Y130" s="99">
        <f t="shared" si="20"/>
        <v>-7.6100376496992389E-6</v>
      </c>
      <c r="Z130" s="99">
        <f t="shared" si="21"/>
        <v>7.4440110420584404E-6</v>
      </c>
      <c r="AA130" s="99">
        <f t="shared" si="22"/>
        <v>-7.6100376496992389E-6</v>
      </c>
      <c r="AB130" s="8"/>
      <c r="AC130" s="8"/>
      <c r="AD130" s="18"/>
      <c r="AE130" s="18"/>
      <c r="AF130" s="18"/>
      <c r="AG130" s="18"/>
      <c r="AH130" s="18"/>
      <c r="AI130" s="18"/>
      <c r="AJ130" s="18"/>
      <c r="AL130" s="18"/>
      <c r="AM130" s="18"/>
      <c r="AN130" s="18"/>
      <c r="AO130" s="18"/>
      <c r="AP130" s="18"/>
      <c r="AQ130" s="18"/>
      <c r="AR130" s="18"/>
    </row>
    <row r="131" spans="1:44" x14ac:dyDescent="0.25">
      <c r="A131" s="46" t="s">
        <v>617</v>
      </c>
      <c r="B131" s="46" t="s">
        <v>497</v>
      </c>
      <c r="C131" s="45">
        <v>0.117426</v>
      </c>
      <c r="D131" s="45">
        <v>4.2397999999999998E-2</v>
      </c>
      <c r="E131" s="45">
        <v>4.9097000000000002E-2</v>
      </c>
      <c r="F131" s="45">
        <v>3.2148000000000003E-2</v>
      </c>
      <c r="G131" s="45">
        <v>8.2649999999999998E-3</v>
      </c>
      <c r="H131" s="45">
        <v>6.5500000000000003E-3</v>
      </c>
      <c r="I131" s="45">
        <v>8.2649999999999998E-3</v>
      </c>
      <c r="K131" s="46" t="s">
        <v>497</v>
      </c>
      <c r="L131" s="45">
        <v>0.11762372286543349</v>
      </c>
      <c r="M131" s="45">
        <v>4.2507494561720024E-2</v>
      </c>
      <c r="N131" s="45">
        <v>4.9259170448550826E-2</v>
      </c>
      <c r="O131" s="45">
        <v>3.2272217302691392E-2</v>
      </c>
      <c r="P131" s="45">
        <v>8.2694025046234163E-3</v>
      </c>
      <c r="Q131" s="45">
        <v>6.5540849725927884E-3</v>
      </c>
      <c r="R131" s="45">
        <v>8.2694025046234163E-3</v>
      </c>
      <c r="T131" s="8"/>
      <c r="U131" s="99">
        <f t="shared" si="16"/>
        <v>1.9772286543348616E-4</v>
      </c>
      <c r="V131" s="99">
        <f t="shared" si="17"/>
        <v>1.0949456172002631E-4</v>
      </c>
      <c r="W131" s="99">
        <f t="shared" si="18"/>
        <v>1.6217044855082463E-4</v>
      </c>
      <c r="X131" s="99">
        <f t="shared" si="19"/>
        <v>1.242173026913887E-4</v>
      </c>
      <c r="Y131" s="99">
        <f t="shared" si="20"/>
        <v>4.4025046234165421E-6</v>
      </c>
      <c r="Z131" s="99">
        <f t="shared" si="21"/>
        <v>4.0849725927881095E-6</v>
      </c>
      <c r="AA131" s="99">
        <f t="shared" si="22"/>
        <v>4.4025046234165421E-6</v>
      </c>
      <c r="AB131" s="8"/>
      <c r="AC131" s="8"/>
      <c r="AD131" s="18"/>
      <c r="AE131" s="18"/>
      <c r="AF131" s="18"/>
      <c r="AG131" s="18"/>
      <c r="AH131" s="18"/>
      <c r="AI131" s="18"/>
      <c r="AJ131" s="18"/>
      <c r="AL131" s="18"/>
      <c r="AM131" s="18"/>
      <c r="AN131" s="18"/>
      <c r="AO131" s="18"/>
      <c r="AP131" s="18"/>
      <c r="AQ131" s="18"/>
      <c r="AR131" s="18"/>
    </row>
    <row r="132" spans="1:44" x14ac:dyDescent="0.25">
      <c r="A132" s="46" t="s">
        <v>618</v>
      </c>
      <c r="B132" s="46" t="s">
        <v>498</v>
      </c>
      <c r="C132" s="45">
        <v>3.9620000000000002E-3</v>
      </c>
      <c r="D132" s="45">
        <v>8.7200000000000005E-4</v>
      </c>
      <c r="E132" s="45">
        <v>1.755E-3</v>
      </c>
      <c r="F132" s="45">
        <v>4.5399999999999998E-3</v>
      </c>
      <c r="G132" s="45">
        <v>3.6200000000000002E-4</v>
      </c>
      <c r="H132" s="45">
        <v>3.0299999999999999E-4</v>
      </c>
      <c r="I132" s="45">
        <v>3.6200000000000002E-4</v>
      </c>
      <c r="K132" s="46" t="s">
        <v>498</v>
      </c>
      <c r="L132" s="45">
        <v>3.9690057886049698E-3</v>
      </c>
      <c r="M132" s="45">
        <v>8.7389495329522374E-4</v>
      </c>
      <c r="N132" s="45">
        <v>1.7610875587670653E-3</v>
      </c>
      <c r="O132" s="45">
        <v>4.5576921746705596E-3</v>
      </c>
      <c r="P132" s="45">
        <v>3.6222496149447575E-4</v>
      </c>
      <c r="Q132" s="45">
        <v>3.0302591455733737E-4</v>
      </c>
      <c r="R132" s="45">
        <v>3.6222496149447575E-4</v>
      </c>
      <c r="T132" s="8"/>
      <c r="U132" s="99">
        <f t="shared" si="16"/>
        <v>7.0057886049695525E-6</v>
      </c>
      <c r="V132" s="99">
        <f t="shared" si="17"/>
        <v>1.8949532952236905E-6</v>
      </c>
      <c r="W132" s="99">
        <f t="shared" si="18"/>
        <v>6.0875587670652757E-6</v>
      </c>
      <c r="X132" s="99">
        <f t="shared" si="19"/>
        <v>1.7692174670559842E-5</v>
      </c>
      <c r="Y132" s="99">
        <f t="shared" si="20"/>
        <v>2.2496149447572911E-7</v>
      </c>
      <c r="Z132" s="99">
        <f t="shared" si="21"/>
        <v>2.5914557337373446E-8</v>
      </c>
      <c r="AA132" s="99">
        <f t="shared" si="22"/>
        <v>2.2496149447572911E-7</v>
      </c>
      <c r="AB132" s="8"/>
      <c r="AC132" s="8"/>
      <c r="AD132" s="18"/>
      <c r="AE132" s="18"/>
      <c r="AF132" s="18"/>
      <c r="AG132" s="18"/>
      <c r="AH132" s="18"/>
      <c r="AI132" s="18"/>
      <c r="AJ132" s="18"/>
      <c r="AL132" s="18"/>
      <c r="AM132" s="18"/>
      <c r="AN132" s="18"/>
      <c r="AO132" s="18"/>
      <c r="AP132" s="18"/>
      <c r="AQ132" s="18"/>
      <c r="AR132" s="18"/>
    </row>
    <row r="133" spans="1:44" x14ac:dyDescent="0.25">
      <c r="A133" s="46" t="s">
        <v>619</v>
      </c>
      <c r="B133" s="46" t="s">
        <v>499</v>
      </c>
      <c r="C133" s="45">
        <v>1.041E-3</v>
      </c>
      <c r="D133" s="45">
        <v>2.6400000000000002E-4</v>
      </c>
      <c r="E133" s="45">
        <v>5.49E-6</v>
      </c>
      <c r="F133" s="45">
        <v>1.06E-5</v>
      </c>
      <c r="G133" s="45">
        <v>1.8200000000000001E-4</v>
      </c>
      <c r="H133" s="45">
        <v>3.8700000000000002E-6</v>
      </c>
      <c r="I133" s="45">
        <v>1.8200000000000001E-4</v>
      </c>
      <c r="K133" s="46" t="s">
        <v>499</v>
      </c>
      <c r="L133" s="45">
        <v>1.0422560414578143E-3</v>
      </c>
      <c r="M133" s="45">
        <v>2.6483595265762476E-4</v>
      </c>
      <c r="N133" s="45">
        <v>5.5095726542883908E-6</v>
      </c>
      <c r="O133" s="45">
        <v>1.0647381640216614E-5</v>
      </c>
      <c r="P133" s="45">
        <v>1.8202923319205565E-4</v>
      </c>
      <c r="Q133" s="45">
        <v>3.8754550242579511E-6</v>
      </c>
      <c r="R133" s="45">
        <v>1.8202923319205565E-4</v>
      </c>
      <c r="T133" s="8"/>
      <c r="U133" s="99">
        <f t="shared" si="16"/>
        <v>1.2560414578142217E-6</v>
      </c>
      <c r="V133" s="99">
        <f t="shared" si="17"/>
        <v>8.3595265762474421E-7</v>
      </c>
      <c r="W133" s="99">
        <f t="shared" si="18"/>
        <v>1.9572654288390897E-8</v>
      </c>
      <c r="X133" s="99">
        <f t="shared" si="19"/>
        <v>4.7381640216614341E-8</v>
      </c>
      <c r="Y133" s="99">
        <f t="shared" si="20"/>
        <v>2.9233192055640525E-8</v>
      </c>
      <c r="Z133" s="99">
        <f t="shared" si="21"/>
        <v>5.4550242579508602E-9</v>
      </c>
      <c r="AA133" s="99">
        <f t="shared" si="22"/>
        <v>2.9233192055640525E-8</v>
      </c>
      <c r="AB133" s="8"/>
      <c r="AC133" s="8"/>
      <c r="AD133" s="18"/>
      <c r="AE133" s="18"/>
      <c r="AF133" s="18"/>
      <c r="AG133" s="18"/>
      <c r="AH133" s="18"/>
      <c r="AI133" s="18"/>
      <c r="AJ133" s="18"/>
      <c r="AL133" s="18"/>
      <c r="AM133" s="18"/>
      <c r="AN133" s="18"/>
      <c r="AO133" s="18"/>
      <c r="AP133" s="18"/>
      <c r="AQ133" s="18"/>
      <c r="AR133" s="18"/>
    </row>
    <row r="134" spans="1:44" x14ac:dyDescent="0.25">
      <c r="A134" s="46" t="s">
        <v>620</v>
      </c>
      <c r="B134" s="46" t="s">
        <v>500</v>
      </c>
      <c r="C134" s="45">
        <v>1.639E-3</v>
      </c>
      <c r="D134" s="45">
        <v>2.928E-3</v>
      </c>
      <c r="E134" s="45">
        <v>4.2830000000000003E-3</v>
      </c>
      <c r="F134" s="45">
        <v>3.5690000000000001E-3</v>
      </c>
      <c r="G134" s="45">
        <v>7.2099999999999996E-4</v>
      </c>
      <c r="H134" s="45">
        <v>0</v>
      </c>
      <c r="I134" s="45">
        <v>7.2099999999999996E-4</v>
      </c>
      <c r="K134" s="46" t="s">
        <v>500</v>
      </c>
      <c r="L134" s="45">
        <v>1.6416751704852741E-3</v>
      </c>
      <c r="M134" s="45">
        <v>2.9360213709330001E-3</v>
      </c>
      <c r="N134" s="45">
        <v>4.2970590711406392E-3</v>
      </c>
      <c r="O134" s="45">
        <v>3.5824590307553736E-3</v>
      </c>
      <c r="P134" s="45">
        <v>7.2163998734454656E-4</v>
      </c>
      <c r="Q134" s="45">
        <v>0</v>
      </c>
      <c r="R134" s="45">
        <v>7.2163998734454656E-4</v>
      </c>
      <c r="T134" s="8"/>
      <c r="U134" s="99">
        <f t="shared" si="16"/>
        <v>2.6751704852740615E-6</v>
      </c>
      <c r="V134" s="99">
        <f t="shared" si="17"/>
        <v>8.0213709330000105E-6</v>
      </c>
      <c r="W134" s="99">
        <f t="shared" si="18"/>
        <v>1.4059071140638812E-5</v>
      </c>
      <c r="X134" s="99">
        <f t="shared" si="19"/>
        <v>1.3459030755373462E-5</v>
      </c>
      <c r="Y134" s="99">
        <f t="shared" si="20"/>
        <v>6.3998734454659423E-7</v>
      </c>
      <c r="Z134" s="99">
        <f t="shared" si="21"/>
        <v>0</v>
      </c>
      <c r="AA134" s="99">
        <f t="shared" si="22"/>
        <v>6.3998734454659423E-7</v>
      </c>
      <c r="AB134" s="8"/>
      <c r="AC134" s="8"/>
      <c r="AD134" s="18"/>
      <c r="AE134" s="18"/>
      <c r="AF134" s="18"/>
      <c r="AG134" s="18"/>
      <c r="AH134" s="18"/>
      <c r="AI134" s="18"/>
      <c r="AJ134" s="18"/>
      <c r="AL134" s="18"/>
      <c r="AM134" s="18"/>
      <c r="AN134" s="18"/>
      <c r="AO134" s="18"/>
      <c r="AP134" s="18"/>
      <c r="AQ134" s="18"/>
      <c r="AR134" s="18"/>
    </row>
    <row r="135" spans="1:44" x14ac:dyDescent="0.25">
      <c r="I135" s="7"/>
      <c r="J135" s="7"/>
      <c r="K135" s="7"/>
      <c r="L135" s="7"/>
      <c r="M135" s="7"/>
      <c r="N135" s="7"/>
      <c r="S135" s="8"/>
      <c r="T135" s="8"/>
      <c r="U135" s="7"/>
      <c r="V135" s="7"/>
      <c r="W135" s="7"/>
      <c r="X135" s="7"/>
      <c r="Y135" s="7"/>
      <c r="Z135" s="7"/>
      <c r="AA135" s="7"/>
      <c r="AB135" s="8"/>
      <c r="AD135" s="18"/>
      <c r="AE135" s="7"/>
      <c r="AF135" s="7"/>
      <c r="AG135" s="7"/>
      <c r="AH135" s="7"/>
      <c r="AI135" s="7"/>
      <c r="AJ135" s="7"/>
      <c r="AL135" s="18"/>
      <c r="AM135" s="18"/>
      <c r="AN135" s="18"/>
      <c r="AO135" s="18"/>
      <c r="AP135" s="18"/>
      <c r="AQ135" s="18"/>
      <c r="AR135" s="18"/>
    </row>
    <row r="136" spans="1:44" x14ac:dyDescent="0.25">
      <c r="I136" s="112"/>
      <c r="J136" s="112"/>
      <c r="K136" s="112"/>
      <c r="L136" s="112"/>
      <c r="M136" s="112"/>
      <c r="N136" s="112"/>
      <c r="S136" s="8"/>
      <c r="T136" s="8"/>
      <c r="U136" s="7"/>
      <c r="V136" s="7"/>
      <c r="W136" s="7"/>
      <c r="X136" s="7"/>
      <c r="Y136" s="7"/>
      <c r="Z136" s="7"/>
      <c r="AA136" s="7"/>
      <c r="AB136" s="8"/>
      <c r="AD136" s="19"/>
      <c r="AE136" s="112"/>
      <c r="AF136" s="112"/>
      <c r="AG136" s="112"/>
      <c r="AH136" s="112"/>
      <c r="AI136" s="112"/>
      <c r="AJ136" s="112"/>
      <c r="AL136" s="18"/>
      <c r="AM136" s="18"/>
      <c r="AN136" s="18"/>
      <c r="AO136" s="18"/>
      <c r="AP136" s="18"/>
      <c r="AQ136" s="18"/>
      <c r="AR136" s="18"/>
    </row>
    <row r="137" spans="1:44" x14ac:dyDescent="0.25">
      <c r="I137" s="7"/>
      <c r="J137" s="7"/>
      <c r="K137" s="7"/>
      <c r="L137" s="7"/>
      <c r="M137" s="7"/>
      <c r="N137" s="7"/>
      <c r="S137" s="8"/>
      <c r="T137" s="8"/>
      <c r="U137" s="7"/>
      <c r="V137" s="7"/>
      <c r="W137" s="7"/>
      <c r="X137" s="7"/>
      <c r="Y137" s="7"/>
      <c r="Z137" s="7"/>
      <c r="AA137" s="7"/>
      <c r="AB137" s="8"/>
      <c r="AD137" s="18"/>
      <c r="AE137" s="7"/>
      <c r="AF137" s="7"/>
      <c r="AG137" s="7"/>
      <c r="AH137" s="7"/>
      <c r="AI137" s="7"/>
      <c r="AJ137" s="7"/>
      <c r="AL137" s="18"/>
      <c r="AM137" s="18"/>
      <c r="AN137" s="18"/>
      <c r="AO137" s="18"/>
      <c r="AP137" s="18"/>
      <c r="AQ137" s="18"/>
      <c r="AR137" s="18"/>
    </row>
    <row r="138" spans="1:44" x14ac:dyDescent="0.2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44" x14ac:dyDescent="0.2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44" x14ac:dyDescent="0.25">
      <c r="C140" s="7"/>
      <c r="D140" s="7"/>
      <c r="E140" s="7"/>
      <c r="F140" s="7"/>
      <c r="G140" s="7"/>
      <c r="H140" s="7"/>
      <c r="I140" s="7"/>
      <c r="J140" s="7"/>
      <c r="L140" s="7"/>
      <c r="M140" s="7"/>
      <c r="N140" s="7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44" x14ac:dyDescent="0.2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44" x14ac:dyDescent="0.25">
      <c r="C142" s="7"/>
      <c r="D142" s="7"/>
      <c r="E142" s="7"/>
      <c r="F142" s="7"/>
      <c r="G142" s="7"/>
      <c r="H142" s="7"/>
      <c r="I142" s="7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44" x14ac:dyDescent="0.25">
      <c r="C143" s="7"/>
      <c r="D143" s="7"/>
      <c r="E143" s="7"/>
      <c r="F143" s="7"/>
      <c r="G143" s="7"/>
      <c r="H143" s="7"/>
      <c r="I143" s="7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44" x14ac:dyDescent="0.25">
      <c r="C144" s="7"/>
      <c r="D144" s="7"/>
      <c r="E144" s="7"/>
      <c r="F144" s="7"/>
      <c r="G144" s="7"/>
      <c r="H144" s="7"/>
      <c r="I144" s="7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3:36" x14ac:dyDescent="0.25">
      <c r="C145" s="7"/>
      <c r="D145" s="7"/>
      <c r="E145" s="7"/>
      <c r="F145" s="7"/>
      <c r="G145" s="7"/>
      <c r="H145" s="7"/>
      <c r="I145" s="7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3:36" x14ac:dyDescent="0.25">
      <c r="C146" s="7"/>
      <c r="D146" s="7"/>
      <c r="E146" s="7"/>
      <c r="F146" s="7"/>
      <c r="G146" s="7"/>
      <c r="H146" s="7"/>
      <c r="I146" s="7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3:36" x14ac:dyDescent="0.25">
      <c r="C147" s="7"/>
      <c r="D147" s="7"/>
      <c r="E147" s="7"/>
      <c r="F147" s="7"/>
      <c r="G147" s="7"/>
      <c r="H147" s="7"/>
      <c r="I147" s="7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3:36" x14ac:dyDescent="0.25">
      <c r="C148" s="7"/>
      <c r="D148" s="7"/>
      <c r="E148" s="7"/>
      <c r="F148" s="7"/>
      <c r="G148" s="7"/>
      <c r="H148" s="7"/>
      <c r="I148" s="7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3:36" x14ac:dyDescent="0.25">
      <c r="C149" s="7"/>
      <c r="D149" s="7"/>
      <c r="E149" s="7"/>
      <c r="F149" s="7"/>
      <c r="G149" s="7"/>
      <c r="H149" s="7"/>
      <c r="I149" s="7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3:36" x14ac:dyDescent="0.25">
      <c r="C150" s="7"/>
      <c r="D150" s="7"/>
      <c r="E150" s="7"/>
      <c r="F150" s="7"/>
      <c r="G150" s="7"/>
      <c r="H150" s="7"/>
      <c r="I150" s="7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3:36" x14ac:dyDescent="0.25">
      <c r="C151" s="7"/>
      <c r="D151" s="7"/>
      <c r="E151" s="7"/>
      <c r="F151" s="7"/>
      <c r="G151" s="7"/>
      <c r="H151" s="7"/>
      <c r="I151" s="7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3:36" x14ac:dyDescent="0.25">
      <c r="C152" s="7"/>
      <c r="D152" s="7"/>
      <c r="E152" s="7"/>
      <c r="F152" s="7"/>
      <c r="G152" s="7"/>
      <c r="H152" s="7"/>
      <c r="I152" s="7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3:36" x14ac:dyDescent="0.25">
      <c r="C153" s="7"/>
      <c r="D153" s="7"/>
      <c r="E153" s="7"/>
      <c r="F153" s="7"/>
      <c r="G153" s="7"/>
      <c r="H153" s="7"/>
      <c r="I153" s="7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3:36" x14ac:dyDescent="0.25">
      <c r="C154" s="7"/>
      <c r="D154" s="7"/>
      <c r="E154" s="7"/>
      <c r="F154" s="7"/>
      <c r="G154" s="7"/>
      <c r="H154" s="7"/>
      <c r="I154" s="7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3:36" x14ac:dyDescent="0.25">
      <c r="C155" s="7"/>
      <c r="D155" s="7"/>
      <c r="E155" s="7"/>
      <c r="F155" s="7"/>
      <c r="G155" s="7"/>
      <c r="H155" s="7"/>
      <c r="I155" s="7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3:36" x14ac:dyDescent="0.25">
      <c r="C156" s="7"/>
      <c r="D156" s="7"/>
      <c r="E156" s="7"/>
      <c r="F156" s="7"/>
      <c r="G156" s="7"/>
      <c r="H156" s="7"/>
      <c r="I156" s="7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3:36" x14ac:dyDescent="0.25">
      <c r="C157" s="7"/>
      <c r="D157" s="7"/>
      <c r="E157" s="7"/>
      <c r="F157" s="7"/>
      <c r="G157" s="7"/>
      <c r="H157" s="7"/>
      <c r="I157" s="7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3:36" x14ac:dyDescent="0.25">
      <c r="C158" s="7"/>
      <c r="D158" s="7"/>
      <c r="E158" s="7"/>
      <c r="F158" s="7"/>
      <c r="G158" s="7"/>
      <c r="H158" s="7"/>
      <c r="I158" s="7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3:36" x14ac:dyDescent="0.25">
      <c r="C159" s="7"/>
      <c r="D159" s="7"/>
      <c r="E159" s="7"/>
      <c r="F159" s="7"/>
      <c r="G159" s="7"/>
      <c r="H159" s="7"/>
      <c r="I159" s="7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3:36" x14ac:dyDescent="0.25">
      <c r="C160" s="7"/>
      <c r="D160" s="7"/>
      <c r="E160" s="7"/>
      <c r="F160" s="7"/>
      <c r="G160" s="7"/>
      <c r="H160" s="7"/>
      <c r="I160" s="7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3:36" x14ac:dyDescent="0.25">
      <c r="C161" s="7"/>
      <c r="D161" s="7"/>
      <c r="E161" s="7"/>
      <c r="F161" s="7"/>
      <c r="G161" s="7"/>
      <c r="H161" s="7"/>
      <c r="I161" s="7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3:36" x14ac:dyDescent="0.25">
      <c r="C162" s="7"/>
      <c r="D162" s="7"/>
      <c r="E162" s="7"/>
      <c r="F162" s="7"/>
      <c r="G162" s="7"/>
      <c r="H162" s="7"/>
      <c r="I162" s="7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3:36" x14ac:dyDescent="0.25">
      <c r="C163" s="7"/>
      <c r="D163" s="7"/>
      <c r="E163" s="7"/>
      <c r="F163" s="7"/>
      <c r="G163" s="7"/>
      <c r="H163" s="7"/>
      <c r="I163" s="7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3:36" x14ac:dyDescent="0.25">
      <c r="C164" s="7"/>
      <c r="D164" s="7"/>
      <c r="E164" s="7"/>
      <c r="F164" s="7"/>
      <c r="G164" s="7"/>
      <c r="H164" s="7"/>
      <c r="I164" s="7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3:36" x14ac:dyDescent="0.25">
      <c r="C165" s="7"/>
      <c r="D165" s="7"/>
      <c r="E165" s="7"/>
      <c r="F165" s="7"/>
      <c r="G165" s="7"/>
      <c r="H165" s="7"/>
      <c r="I165" s="7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3:36" x14ac:dyDescent="0.25">
      <c r="C166" s="7"/>
      <c r="D166" s="7"/>
      <c r="E166" s="7"/>
      <c r="F166" s="7"/>
      <c r="G166" s="7"/>
      <c r="H166" s="7"/>
      <c r="I166" s="7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3:36" x14ac:dyDescent="0.25">
      <c r="C167" s="7"/>
      <c r="D167" s="7"/>
      <c r="E167" s="7"/>
      <c r="F167" s="7"/>
      <c r="G167" s="7"/>
      <c r="H167" s="7"/>
      <c r="I167" s="7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3:36" x14ac:dyDescent="0.25">
      <c r="C168" s="7"/>
      <c r="D168" s="7"/>
      <c r="E168" s="7"/>
      <c r="F168" s="7"/>
      <c r="G168" s="7"/>
      <c r="H168" s="7"/>
      <c r="I168" s="7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3:36" x14ac:dyDescent="0.25">
      <c r="C169" s="7"/>
      <c r="D169" s="7"/>
      <c r="E169" s="7"/>
      <c r="F169" s="7"/>
      <c r="G169" s="7"/>
      <c r="H169" s="7"/>
      <c r="I169" s="7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3:36" x14ac:dyDescent="0.25">
      <c r="C170" s="7"/>
      <c r="D170" s="7"/>
      <c r="E170" s="7"/>
      <c r="F170" s="7"/>
      <c r="G170" s="7"/>
      <c r="H170" s="7"/>
      <c r="I170" s="7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3:36" x14ac:dyDescent="0.25">
      <c r="C171" s="7"/>
      <c r="D171" s="7"/>
      <c r="E171" s="7"/>
      <c r="F171" s="7"/>
      <c r="G171" s="7"/>
      <c r="H171" s="7"/>
      <c r="I171" s="7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3:36" x14ac:dyDescent="0.25">
      <c r="C172" s="7"/>
      <c r="D172" s="7"/>
      <c r="E172" s="7"/>
      <c r="F172" s="7"/>
      <c r="G172" s="7"/>
      <c r="H172" s="7"/>
      <c r="I172" s="7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3:36" x14ac:dyDescent="0.25">
      <c r="C173" s="7"/>
      <c r="D173" s="7"/>
      <c r="E173" s="7"/>
      <c r="F173" s="7"/>
      <c r="G173" s="7"/>
      <c r="H173" s="7"/>
      <c r="I173" s="7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3:36" x14ac:dyDescent="0.25">
      <c r="C174" s="7"/>
      <c r="D174" s="7"/>
      <c r="E174" s="7"/>
      <c r="F174" s="7"/>
      <c r="G174" s="7"/>
      <c r="H174" s="7"/>
      <c r="I174" s="7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3:36" x14ac:dyDescent="0.25">
      <c r="C175" s="7"/>
      <c r="D175" s="7"/>
      <c r="E175" s="7"/>
      <c r="F175" s="7"/>
      <c r="G175" s="7"/>
      <c r="H175" s="7"/>
      <c r="I175" s="7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3:36" x14ac:dyDescent="0.25">
      <c r="C176" s="7"/>
      <c r="D176" s="7"/>
      <c r="E176" s="7"/>
      <c r="F176" s="7"/>
      <c r="G176" s="7"/>
      <c r="H176" s="7"/>
      <c r="I176" s="7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3:36" x14ac:dyDescent="0.25">
      <c r="C177" s="7"/>
      <c r="D177" s="7"/>
      <c r="E177" s="7"/>
      <c r="F177" s="7"/>
      <c r="G177" s="7"/>
      <c r="H177" s="7"/>
      <c r="I177" s="7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3:36" x14ac:dyDescent="0.25">
      <c r="C178" s="7"/>
      <c r="D178" s="7"/>
      <c r="E178" s="7"/>
      <c r="F178" s="7"/>
      <c r="G178" s="7"/>
      <c r="H178" s="7"/>
      <c r="I178" s="7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3:36" x14ac:dyDescent="0.25">
      <c r="C179" s="7"/>
      <c r="D179" s="7"/>
      <c r="E179" s="7"/>
      <c r="F179" s="7"/>
      <c r="G179" s="7"/>
      <c r="H179" s="7"/>
      <c r="I179" s="7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3:36" x14ac:dyDescent="0.25"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3:36" x14ac:dyDescent="0.25">
      <c r="C181" s="7"/>
      <c r="D181" s="7"/>
      <c r="E181" s="7"/>
      <c r="F181" s="7"/>
      <c r="G181" s="7"/>
      <c r="H181" s="7"/>
      <c r="I181" s="7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3:36" x14ac:dyDescent="0.25"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3:36" x14ac:dyDescent="0.25"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3:36" x14ac:dyDescent="0.25"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3:36" x14ac:dyDescent="0.25"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3:36" x14ac:dyDescent="0.25"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3:36" x14ac:dyDescent="0.25"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3:36" x14ac:dyDescent="0.25"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3:36" x14ac:dyDescent="0.25"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3:36" x14ac:dyDescent="0.25"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3:36" x14ac:dyDescent="0.25"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3:36" x14ac:dyDescent="0.25"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4:36" x14ac:dyDescent="0.25"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4:36" x14ac:dyDescent="0.25"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4:36" x14ac:dyDescent="0.25"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4:36" x14ac:dyDescent="0.25">
      <c r="N196" s="67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4:36" x14ac:dyDescent="0.25">
      <c r="N197" s="67"/>
      <c r="O197" s="67"/>
      <c r="P197" s="67"/>
      <c r="Q197" s="67"/>
      <c r="R197" s="67"/>
      <c r="S197" s="67"/>
      <c r="T197" s="67"/>
      <c r="U197" s="28"/>
      <c r="V197" s="28"/>
      <c r="W197" s="28"/>
      <c r="X197" s="28"/>
      <c r="Y197" s="28"/>
      <c r="Z197" s="28"/>
      <c r="AA197" s="28"/>
      <c r="AB197" s="28"/>
    </row>
    <row r="198" spans="14:36" x14ac:dyDescent="0.25">
      <c r="AJ198" s="8"/>
    </row>
    <row r="199" spans="14:36" x14ac:dyDescent="0.25">
      <c r="AJ199" s="8"/>
    </row>
    <row r="200" spans="14:36" x14ac:dyDescent="0.25">
      <c r="AJ200" s="8"/>
    </row>
    <row r="201" spans="14:36" x14ac:dyDescent="0.25">
      <c r="AJ201" s="8"/>
    </row>
    <row r="202" spans="14:36" x14ac:dyDescent="0.25">
      <c r="AJ202" s="68"/>
    </row>
    <row r="215" spans="11:18" x14ac:dyDescent="0.25">
      <c r="K215" s="1"/>
      <c r="L215" s="1"/>
      <c r="M215" s="1"/>
      <c r="N215" s="1"/>
      <c r="O215" s="1"/>
      <c r="P215" s="1"/>
      <c r="Q215" s="1"/>
      <c r="R215" s="1"/>
    </row>
    <row r="217" spans="11:18" x14ac:dyDescent="0.25">
      <c r="K217" s="1"/>
      <c r="L217" s="1"/>
      <c r="M217" s="1"/>
      <c r="N217" s="1"/>
      <c r="O217" s="1"/>
      <c r="P217" s="1"/>
      <c r="Q217" s="1"/>
      <c r="R217" s="1"/>
    </row>
    <row r="264" spans="1:10" x14ac:dyDescent="0.25">
      <c r="A264" s="58"/>
    </row>
    <row r="265" spans="1:10" x14ac:dyDescent="0.25">
      <c r="G265">
        <f>SUM(G209:G261)</f>
        <v>0</v>
      </c>
      <c r="H265">
        <f t="shared" ref="H265:J265" si="23">SUM(H209:H261)</f>
        <v>0</v>
      </c>
      <c r="I265">
        <f t="shared" si="23"/>
        <v>0</v>
      </c>
      <c r="J265">
        <f t="shared" si="23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595FA-D306-418A-8C7D-0ECE80E40272}">
  <dimension ref="A1:AB138"/>
  <sheetViews>
    <sheetView showGridLines="0" topLeftCell="A42" zoomScale="25" zoomScaleNormal="25" workbookViewId="0"/>
  </sheetViews>
  <sheetFormatPr defaultRowHeight="15" x14ac:dyDescent="0.25"/>
  <cols>
    <col min="1" max="1" width="37.28515625" customWidth="1"/>
    <col min="2" max="2" width="26.28515625" customWidth="1"/>
    <col min="3" max="3" width="28.7109375" customWidth="1"/>
    <col min="5" max="5" width="12.140625" customWidth="1"/>
    <col min="8" max="8" width="14" customWidth="1"/>
    <col min="9" max="9" width="16.28515625" customWidth="1"/>
    <col min="10" max="10" width="21.5703125" customWidth="1"/>
    <col min="11" max="11" width="15.28515625" customWidth="1"/>
    <col min="14" max="14" width="11.85546875" customWidth="1"/>
    <col min="17" max="17" width="13" customWidth="1"/>
    <col min="18" max="18" width="12.5703125" customWidth="1"/>
    <col min="19" max="19" width="25.42578125" customWidth="1"/>
    <col min="20" max="20" width="35" customWidth="1"/>
    <col min="21" max="21" width="22" customWidth="1"/>
    <col min="22" max="22" width="14.7109375" customWidth="1"/>
    <col min="23" max="23" width="15.28515625" customWidth="1"/>
    <col min="24" max="24" width="14.42578125" customWidth="1"/>
    <col min="25" max="25" width="20.28515625" customWidth="1"/>
    <col min="26" max="26" width="13.5703125" bestFit="1" customWidth="1"/>
    <col min="28" max="28" width="14.85546875" customWidth="1"/>
    <col min="29" max="29" width="26.5703125" customWidth="1"/>
  </cols>
  <sheetData>
    <row r="1" spans="1:28" ht="26.25" x14ac:dyDescent="0.4">
      <c r="A1" s="150" t="s">
        <v>649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3" spans="1:28" x14ac:dyDescent="0.25">
      <c r="A3" s="1" t="s">
        <v>667</v>
      </c>
    </row>
    <row r="5" spans="1:28" x14ac:dyDescent="0.25">
      <c r="A5" t="s">
        <v>672</v>
      </c>
    </row>
    <row r="7" spans="1:28" x14ac:dyDescent="0.25">
      <c r="P7" s="81"/>
    </row>
    <row r="9" spans="1:28" ht="18.75" x14ac:dyDescent="0.3">
      <c r="A9" s="113" t="s">
        <v>673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</row>
    <row r="13" spans="1:28" x14ac:dyDescent="0.25">
      <c r="C13" s="1" t="s">
        <v>647</v>
      </c>
      <c r="L13" s="1" t="s">
        <v>646</v>
      </c>
    </row>
    <row r="14" spans="1:28" x14ac:dyDescent="0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 t="s">
        <v>567</v>
      </c>
      <c r="L14" s="117"/>
      <c r="M14" s="117"/>
      <c r="N14" s="117"/>
      <c r="O14" s="117"/>
      <c r="P14" s="117"/>
      <c r="Q14" s="117"/>
      <c r="R14" s="117"/>
    </row>
    <row r="15" spans="1:28" ht="56.25" x14ac:dyDescent="0.25">
      <c r="A15" s="136" t="str">
        <f>'Output - allocations'!A81</f>
        <v>Customer</v>
      </c>
      <c r="B15" s="136" t="str">
        <f>'Output - allocations'!B81</f>
        <v>Customer code</v>
      </c>
      <c r="C15" s="137" t="str">
        <f>'Output - allocations'!C81</f>
        <v>BPE-HAY A&amp;B Reconductoring</v>
      </c>
      <c r="D15" s="137" t="str">
        <f>'Output - allocations'!D81</f>
        <v xml:space="preserve">HVDC </v>
      </c>
      <c r="E15" s="137" t="str">
        <f>'Output - allocations'!E81</f>
        <v>LSI Reliability</v>
      </c>
      <c r="F15" s="137" t="str">
        <f>'Output - allocations'!F81</f>
        <v>LSI Renewables</v>
      </c>
      <c r="G15" s="137" t="str">
        <f>'Output - allocations'!G81</f>
        <v>North Island Grid Upgrade Project (NIGUP)</v>
      </c>
      <c r="H15" s="137" t="str">
        <f>'Output - allocations'!H81</f>
        <v>WRK-WKM C (Wairakei Ring)</v>
      </c>
      <c r="I15" s="137" t="str">
        <f>'Output - allocations'!I81</f>
        <v>Upper North Island Dynamic Reactive Support (UNIDRS)</v>
      </c>
      <c r="J15" s="136"/>
      <c r="K15" s="136" t="str">
        <f>'Output - allocations'!K81</f>
        <v>Customer code</v>
      </c>
      <c r="L15" s="136" t="str">
        <f>'Output - allocations'!L81</f>
        <v>BPE-HAY A&amp;B Reconductoring</v>
      </c>
      <c r="M15" s="136" t="str">
        <f>'Output - allocations'!M81</f>
        <v xml:space="preserve">HVDC </v>
      </c>
      <c r="N15" s="136" t="str">
        <f>'Output - allocations'!N81</f>
        <v>LSI Reliability</v>
      </c>
      <c r="O15" s="136" t="str">
        <f>'Output - allocations'!O81</f>
        <v>LSI Renewables</v>
      </c>
      <c r="P15" s="136" t="str">
        <f>'Output - allocations'!P81</f>
        <v>North Island Grid Upgrade Project (NIGUP)</v>
      </c>
      <c r="Q15" s="136" t="str">
        <f>'Output - allocations'!Q81</f>
        <v>WRK-WKM C (Wairakei Ring)</v>
      </c>
      <c r="R15" s="136" t="str">
        <f>'Output - allocations'!R81</f>
        <v>Upper North Island Dynamic Reactive Support (UNIDRS)</v>
      </c>
    </row>
    <row r="16" spans="1:28" x14ac:dyDescent="0.25">
      <c r="A16" s="21" t="str">
        <f>'Output - allocations'!A82</f>
        <v>Alpine Energy Ltd</v>
      </c>
      <c r="B16" s="21" t="str">
        <f>'Output - allocations'!B82</f>
        <v>ALPE</v>
      </c>
      <c r="C16" s="21">
        <f>'Output - allocations'!C82</f>
        <v>3.0883000000000001E-2</v>
      </c>
      <c r="D16" s="21">
        <f>'Output - allocations'!D82</f>
        <v>8.5280000000000009E-3</v>
      </c>
      <c r="E16" s="21">
        <f>'Output - allocations'!E82</f>
        <v>1.4968E-2</v>
      </c>
      <c r="F16" s="21">
        <f>'Output - allocations'!F82</f>
        <v>2.9828E-2</v>
      </c>
      <c r="G16" s="21">
        <f>'Output - allocations'!G82</f>
        <v>2.9849999999999998E-3</v>
      </c>
      <c r="H16" s="21">
        <f>'Output - allocations'!H82</f>
        <v>2.447E-3</v>
      </c>
      <c r="I16" s="21">
        <f>'Output - allocations'!I82</f>
        <v>2.9849999999999998E-3</v>
      </c>
      <c r="J16" s="21"/>
      <c r="K16" s="21" t="str">
        <f>'Output - allocations'!K82</f>
        <v>ALPE</v>
      </c>
      <c r="L16" s="21">
        <f>'Output - allocations'!L82</f>
        <v>3.0935111585006711E-2</v>
      </c>
      <c r="M16" s="21">
        <f>'Output - allocations'!M82</f>
        <v>8.5505000947581813E-3</v>
      </c>
      <c r="N16" s="21">
        <f>'Output - allocations'!N82</f>
        <v>1.5017713973307907E-2</v>
      </c>
      <c r="O16" s="21">
        <f>'Output - allocations'!O82</f>
        <v>2.9943821372732462E-2</v>
      </c>
      <c r="P16" s="21">
        <f>'Output - allocations'!P82</f>
        <v>2.9869424092171561E-3</v>
      </c>
      <c r="Q16" s="21">
        <f>'Output - allocations'!Q82</f>
        <v>2.4479752032344876E-3</v>
      </c>
      <c r="R16" s="21">
        <f>'Output - allocations'!R82</f>
        <v>2.9869424092171561E-3</v>
      </c>
    </row>
    <row r="17" spans="1:18" x14ac:dyDescent="0.25">
      <c r="A17" s="21" t="str">
        <f>'Output - allocations'!A83</f>
        <v>Aurora Energy Ltd</v>
      </c>
      <c r="B17" s="21" t="str">
        <f>'Output - allocations'!B83</f>
        <v>DUNE</v>
      </c>
      <c r="C17" s="21">
        <f>'Output - allocations'!C83</f>
        <v>5.6633999999999997E-2</v>
      </c>
      <c r="D17" s="21">
        <f>'Output - allocations'!D83</f>
        <v>1.5696999999999999E-2</v>
      </c>
      <c r="E17" s="21">
        <f>'Output - allocations'!E83</f>
        <v>9.0270000000000003E-3</v>
      </c>
      <c r="F17" s="21">
        <f>'Output - allocations'!F83</f>
        <v>4.4836000000000001E-2</v>
      </c>
      <c r="G17" s="21">
        <f>'Output - allocations'!G83</f>
        <v>2.983E-3</v>
      </c>
      <c r="H17" s="21">
        <f>'Output - allocations'!H83</f>
        <v>2.7299999999999998E-3</v>
      </c>
      <c r="I17" s="21">
        <f>'Output - allocations'!I83</f>
        <v>2.983E-3</v>
      </c>
      <c r="J17" s="21"/>
      <c r="K17" s="21" t="str">
        <f>'Output - allocations'!K83</f>
        <v>DUNE</v>
      </c>
      <c r="L17" s="21">
        <f>'Output - allocations'!L83</f>
        <v>5.6729081571211482E-2</v>
      </c>
      <c r="M17" s="21">
        <f>'Output - allocations'!M83</f>
        <v>1.573782146518116E-2</v>
      </c>
      <c r="N17" s="21">
        <f>'Output - allocations'!N83</f>
        <v>9.0565352254391961E-3</v>
      </c>
      <c r="O17" s="21">
        <f>'Output - allocations'!O83</f>
        <v>4.5009502195176652E-2</v>
      </c>
      <c r="P17" s="21">
        <f>'Output - allocations'!P83</f>
        <v>2.98506433711359E-3</v>
      </c>
      <c r="Q17" s="21">
        <f>'Output - allocations'!Q83</f>
        <v>2.7317357569756878E-3</v>
      </c>
      <c r="R17" s="21">
        <f>'Output - allocations'!R83</f>
        <v>2.98506433711359E-3</v>
      </c>
    </row>
    <row r="18" spans="1:18" x14ac:dyDescent="0.25">
      <c r="A18" s="21" t="str">
        <f>'Output - allocations'!A84</f>
        <v>Beach Energy Resources NZ (Holdings) Ltd</v>
      </c>
      <c r="B18" s="21" t="str">
        <f>'Output - allocations'!B84</f>
        <v>KUPE</v>
      </c>
      <c r="C18" s="21">
        <f>'Output - allocations'!C84</f>
        <v>3.0499999999999999E-4</v>
      </c>
      <c r="D18" s="21">
        <f>'Output - allocations'!D84</f>
        <v>7.3800000000000005E-4</v>
      </c>
      <c r="E18" s="21">
        <f>'Output - allocations'!E84</f>
        <v>1.0399999999999999E-3</v>
      </c>
      <c r="F18" s="21">
        <f>'Output - allocations'!F84</f>
        <v>8.4400000000000002E-4</v>
      </c>
      <c r="G18" s="21">
        <f>'Output - allocations'!G84</f>
        <v>2.9799999999999998E-4</v>
      </c>
      <c r="H18" s="21">
        <f>'Output - allocations'!H84</f>
        <v>4.3399999999999998E-4</v>
      </c>
      <c r="I18" s="21">
        <f>'Output - allocations'!I84</f>
        <v>2.9799999999999998E-4</v>
      </c>
      <c r="J18" s="21"/>
      <c r="K18" s="21" t="str">
        <f>'Output - allocations'!K84</f>
        <v>KUPE</v>
      </c>
      <c r="L18" s="21">
        <f>'Output - allocations'!L84</f>
        <v>3.0519563890596185E-4</v>
      </c>
      <c r="M18" s="21">
        <f>'Output - allocations'!M84</f>
        <v>7.3962000522629669E-4</v>
      </c>
      <c r="N18" s="21">
        <f>'Output - allocations'!N84</f>
        <v>1.0434382461929213E-3</v>
      </c>
      <c r="O18" s="21">
        <f>'Output - allocations'!O84</f>
        <v>8.4771706536202298E-4</v>
      </c>
      <c r="P18" s="21">
        <f>'Output - allocations'!P84</f>
        <v>2.9811097472110339E-4</v>
      </c>
      <c r="Q18" s="21">
        <f>'Output - allocations'!Q84</f>
        <v>4.3382803784422947E-4</v>
      </c>
      <c r="R18" s="21">
        <f>'Output - allocations'!R84</f>
        <v>2.9811097472110339E-4</v>
      </c>
    </row>
    <row r="19" spans="1:18" x14ac:dyDescent="0.25">
      <c r="A19" s="21" t="str">
        <f>'Output - allocations'!A85</f>
        <v>Buller Electricity Ltd</v>
      </c>
      <c r="B19" s="21" t="str">
        <f>'Output - allocations'!B85</f>
        <v>BUEL</v>
      </c>
      <c r="C19" s="21">
        <f>'Output - allocations'!C85</f>
        <v>2.591E-3</v>
      </c>
      <c r="D19" s="21">
        <f>'Output - allocations'!D85</f>
        <v>7.54E-4</v>
      </c>
      <c r="E19" s="21">
        <f>'Output - allocations'!E85</f>
        <v>7.5699999999999997E-4</v>
      </c>
      <c r="F19" s="21">
        <f>'Output - allocations'!F85</f>
        <v>1.9350000000000001E-3</v>
      </c>
      <c r="G19" s="21">
        <f>'Output - allocations'!G85</f>
        <v>1.4899999999999999E-4</v>
      </c>
      <c r="H19" s="21">
        <f>'Output - allocations'!H85</f>
        <v>1.3799999999999999E-4</v>
      </c>
      <c r="I19" s="21">
        <f>'Output - allocations'!I85</f>
        <v>1.4899999999999999E-4</v>
      </c>
      <c r="J19" s="21"/>
      <c r="K19" s="21" t="str">
        <f>'Output - allocations'!K85</f>
        <v>BUEL</v>
      </c>
      <c r="L19" s="21">
        <f>'Output - allocations'!L85</f>
        <v>2.5955163207543666E-3</v>
      </c>
      <c r="M19" s="21">
        <f>'Output - allocations'!M85</f>
        <v>7.5609363905216286E-4</v>
      </c>
      <c r="N19" s="21">
        <f>'Output - allocations'!N85</f>
        <v>7.5954947802430145E-4</v>
      </c>
      <c r="O19" s="21">
        <f>'Output - allocations'!O85</f>
        <v>1.9420877492161324E-3</v>
      </c>
      <c r="P19" s="21">
        <f>'Output - allocations'!P85</f>
        <v>1.4895535464211828E-4</v>
      </c>
      <c r="Q19" s="21">
        <f>'Output - allocations'!Q85</f>
        <v>1.3824929957009631E-4</v>
      </c>
      <c r="R19" s="21">
        <f>'Output - allocations'!R85</f>
        <v>1.4895535464211828E-4</v>
      </c>
    </row>
    <row r="20" spans="1:18" x14ac:dyDescent="0.25">
      <c r="A20" s="21" t="str">
        <f>'Output - allocations'!A86</f>
        <v>Centralines Ltd</v>
      </c>
      <c r="B20" s="21" t="str">
        <f>'Output - allocations'!B86</f>
        <v>CHBP</v>
      </c>
      <c r="C20" s="21">
        <f>'Output - allocations'!C86</f>
        <v>6.69E-4</v>
      </c>
      <c r="D20" s="21">
        <f>'Output - allocations'!D86</f>
        <v>2.085E-3</v>
      </c>
      <c r="E20" s="21">
        <f>'Output - allocations'!E86</f>
        <v>2.392E-3</v>
      </c>
      <c r="F20" s="21">
        <f>'Output - allocations'!F86</f>
        <v>1.7229999999999999E-3</v>
      </c>
      <c r="G20" s="21">
        <f>'Output - allocations'!G86</f>
        <v>4.73E-4</v>
      </c>
      <c r="H20" s="21">
        <f>'Output - allocations'!H86</f>
        <v>1.26E-4</v>
      </c>
      <c r="I20" s="21">
        <f>'Output - allocations'!I86</f>
        <v>4.73E-4</v>
      </c>
      <c r="J20" s="21"/>
      <c r="K20" s="21" t="str">
        <f>'Output - allocations'!K86</f>
        <v>CHBP</v>
      </c>
      <c r="L20" s="21">
        <f>'Output - allocations'!L86</f>
        <v>6.7033117303316595E-4</v>
      </c>
      <c r="M20" s="21">
        <f>'Output - allocations'!M86</f>
        <v>2.0908387945635255E-3</v>
      </c>
      <c r="N20" s="21">
        <f>'Output - allocations'!N86</f>
        <v>2.3994056271738886E-3</v>
      </c>
      <c r="O20" s="21">
        <f>'Output - allocations'!O86</f>
        <v>1.7294410383404384E-3</v>
      </c>
      <c r="P20" s="21">
        <f>'Output - allocations'!P86</f>
        <v>4.7357577124657464E-4</v>
      </c>
      <c r="Q20" s="21">
        <f>'Output - allocations'!Q86</f>
        <v>1.2599584277758606E-4</v>
      </c>
      <c r="R20" s="21">
        <f>'Output - allocations'!R86</f>
        <v>4.7357577124657464E-4</v>
      </c>
    </row>
    <row r="21" spans="1:18" x14ac:dyDescent="0.25">
      <c r="A21" s="21" t="str">
        <f>'Output - allocations'!A87</f>
        <v>Contact Energy Ltd</v>
      </c>
      <c r="B21" s="21" t="str">
        <f>'Output - allocations'!B87</f>
        <v>CTCT</v>
      </c>
      <c r="C21" s="21">
        <f>'Output - allocations'!C87</f>
        <v>2.0877E-2</v>
      </c>
      <c r="D21" s="21">
        <f>'Output - allocations'!D87</f>
        <v>0.12548300000000001</v>
      </c>
      <c r="E21" s="21">
        <f>'Output - allocations'!E87</f>
        <v>0.24032600000000001</v>
      </c>
      <c r="F21" s="21">
        <f>'Output - allocations'!F87</f>
        <v>8.7100000000000003E-4</v>
      </c>
      <c r="G21" s="21">
        <f>'Output - allocations'!G87</f>
        <v>5.9197E-2</v>
      </c>
      <c r="H21" s="21">
        <f>'Output - allocations'!H87</f>
        <v>0.213728</v>
      </c>
      <c r="I21" s="21">
        <f>'Output - allocations'!I87</f>
        <v>5.9197E-2</v>
      </c>
      <c r="J21" s="21"/>
      <c r="K21" s="21" t="str">
        <f>'Output - allocations'!K87</f>
        <v>CTCT</v>
      </c>
      <c r="L21" s="21">
        <f>'Output - allocations'!L87</f>
        <v>2.0912556834829749E-2</v>
      </c>
      <c r="M21" s="21">
        <f>'Output - allocations'!M87</f>
        <v>0.12580768821134455</v>
      </c>
      <c r="N21" s="21">
        <f>'Output - allocations'!N87</f>
        <v>0.24112001649681689</v>
      </c>
      <c r="O21" s="21">
        <f>'Output - allocations'!O87</f>
        <v>8.7463420532846354E-4</v>
      </c>
      <c r="P21" s="21">
        <f>'Output - allocations'!P87</f>
        <v>5.9231367422459394E-2</v>
      </c>
      <c r="Q21" s="21">
        <f>'Output - allocations'!Q87</f>
        <v>0.21384724359121396</v>
      </c>
      <c r="R21" s="21">
        <f>'Output - allocations'!R87</f>
        <v>5.9231367422459394E-2</v>
      </c>
    </row>
    <row r="22" spans="1:18" x14ac:dyDescent="0.25">
      <c r="A22" s="21" t="str">
        <f>'Output - allocations'!A88</f>
        <v>Counties Energy Ltd</v>
      </c>
      <c r="B22" s="21" t="str">
        <f>'Output - allocations'!B88</f>
        <v>COUP</v>
      </c>
      <c r="C22" s="21">
        <f>'Output - allocations'!C88</f>
        <v>3.143E-3</v>
      </c>
      <c r="D22" s="21">
        <f>'Output - allocations'!D88</f>
        <v>1.0585000000000001E-2</v>
      </c>
      <c r="E22" s="21">
        <f>'Output - allocations'!E88</f>
        <v>1.0822999999999999E-2</v>
      </c>
      <c r="F22" s="21">
        <f>'Output - allocations'!F88</f>
        <v>8.4679999999999998E-3</v>
      </c>
      <c r="G22" s="21">
        <f>'Output - allocations'!G88</f>
        <v>2.6144000000000001E-2</v>
      </c>
      <c r="H22" s="21">
        <f>'Output - allocations'!H88</f>
        <v>1.4161999999999999E-2</v>
      </c>
      <c r="I22" s="21">
        <f>'Output - allocations'!I88</f>
        <v>2.6144000000000001E-2</v>
      </c>
      <c r="J22" s="21"/>
      <c r="K22" s="21" t="str">
        <f>'Output - allocations'!K88</f>
        <v>COUP</v>
      </c>
      <c r="L22" s="21">
        <f>'Output - allocations'!L88</f>
        <v>3.1481010587706987E-3</v>
      </c>
      <c r="M22" s="21">
        <f>'Output - allocations'!M88</f>
        <v>1.0612619725398243E-2</v>
      </c>
      <c r="N22" s="21">
        <f>'Output - allocations'!N88</f>
        <v>1.0858783557106436E-2</v>
      </c>
      <c r="O22" s="21">
        <f>'Output - allocations'!O88</f>
        <v>8.5007199219174871E-3</v>
      </c>
      <c r="P22" s="21">
        <f>'Output - allocations'!P88</f>
        <v>2.6158961580610686E-2</v>
      </c>
      <c r="Q22" s="21">
        <f>'Output - allocations'!Q88</f>
        <v>1.4170185255232278E-2</v>
      </c>
      <c r="R22" s="21">
        <f>'Output - allocations'!R88</f>
        <v>2.6158961580610686E-2</v>
      </c>
    </row>
    <row r="23" spans="1:18" x14ac:dyDescent="0.25">
      <c r="A23" s="21" t="str">
        <f>'Output - allocations'!A89</f>
        <v>Daiken Southland Ltd</v>
      </c>
      <c r="B23" s="21" t="str">
        <f>'Output - allocations'!B89</f>
        <v>RAYN</v>
      </c>
      <c r="C23" s="21">
        <f>'Output - allocations'!C89</f>
        <v>2.7390000000000001E-3</v>
      </c>
      <c r="D23" s="21">
        <f>'Output - allocations'!D89</f>
        <v>8.9099999999999997E-4</v>
      </c>
      <c r="E23" s="21">
        <f>'Output - allocations'!E89</f>
        <v>1.3868999999999999E-2</v>
      </c>
      <c r="F23" s="21">
        <f>'Output - allocations'!F89</f>
        <v>2.8149999999999998E-3</v>
      </c>
      <c r="G23" s="21">
        <f>'Output - allocations'!G89</f>
        <v>1.73E-4</v>
      </c>
      <c r="H23" s="21">
        <f>'Output - allocations'!H89</f>
        <v>1.8699999999999999E-4</v>
      </c>
      <c r="I23" s="21">
        <f>'Output - allocations'!I89</f>
        <v>1.73E-4</v>
      </c>
      <c r="J23" s="21"/>
      <c r="K23" s="21" t="str">
        <f>'Output - allocations'!K89</f>
        <v>RAYN</v>
      </c>
      <c r="L23" s="21">
        <f>'Output - allocations'!L89</f>
        <v>2.7431838924435563E-3</v>
      </c>
      <c r="M23" s="21">
        <f>'Output - allocations'!M89</f>
        <v>8.9321825144280515E-4</v>
      </c>
      <c r="N23" s="21">
        <f>'Output - allocations'!N89</f>
        <v>1.3915130237618862E-2</v>
      </c>
      <c r="O23" s="21">
        <f>'Output - allocations'!O89</f>
        <v>2.8262941703910138E-3</v>
      </c>
      <c r="P23" s="21">
        <f>'Output - allocations'!P89</f>
        <v>1.7347990593897652E-4</v>
      </c>
      <c r="Q23" s="21">
        <f>'Output - allocations'!Q89</f>
        <v>1.8695713936321278E-4</v>
      </c>
      <c r="R23" s="21">
        <f>'Output - allocations'!R89</f>
        <v>1.7347990593897652E-4</v>
      </c>
    </row>
    <row r="24" spans="1:18" x14ac:dyDescent="0.25">
      <c r="A24" s="21" t="str">
        <f>'Output - allocations'!A90</f>
        <v>EA Networks Ltd</v>
      </c>
      <c r="B24" s="21" t="str">
        <f>'Output - allocations'!B90</f>
        <v>EASH</v>
      </c>
      <c r="C24" s="21">
        <f>'Output - allocations'!C90</f>
        <v>1.6888E-2</v>
      </c>
      <c r="D24" s="21">
        <f>'Output - allocations'!D90</f>
        <v>5.0879999999999996E-3</v>
      </c>
      <c r="E24" s="21">
        <f>'Output - allocations'!E90</f>
        <v>7.6189999999999999E-3</v>
      </c>
      <c r="F24" s="21">
        <f>'Output - allocations'!F90</f>
        <v>1.7087000000000001E-2</v>
      </c>
      <c r="G24" s="21">
        <f>'Output - allocations'!G90</f>
        <v>2.575E-3</v>
      </c>
      <c r="H24" s="21">
        <f>'Output - allocations'!H90</f>
        <v>1.4790000000000001E-3</v>
      </c>
      <c r="I24" s="21">
        <f>'Output - allocations'!I90</f>
        <v>2.575E-3</v>
      </c>
      <c r="J24" s="21"/>
      <c r="K24" s="21" t="str">
        <f>'Output - allocations'!K90</f>
        <v>EASH</v>
      </c>
      <c r="L24" s="21">
        <f>'Output - allocations'!L90</f>
        <v>1.6916649422500908E-2</v>
      </c>
      <c r="M24" s="21">
        <f>'Output - allocations'!M90</f>
        <v>5.1008401556551569E-3</v>
      </c>
      <c r="N24" s="21">
        <f>'Output - allocations'!N90</f>
        <v>7.6443582612610228E-3</v>
      </c>
      <c r="O24" s="21">
        <f>'Output - allocations'!O90</f>
        <v>1.7152823270577246E-2</v>
      </c>
      <c r="P24" s="21">
        <f>'Output - allocations'!P90</f>
        <v>2.5762740949888145E-3</v>
      </c>
      <c r="Q24" s="21">
        <f>'Output - allocations'!Q90</f>
        <v>1.4795694988800605E-3</v>
      </c>
      <c r="R24" s="21">
        <f>'Output - allocations'!R90</f>
        <v>2.5762740949888145E-3</v>
      </c>
    </row>
    <row r="25" spans="1:18" x14ac:dyDescent="0.25">
      <c r="A25" s="21" t="str">
        <f>'Output - allocations'!A91</f>
        <v>Eastland Network Ltd</v>
      </c>
      <c r="B25" s="21" t="str">
        <f>'Output - allocations'!B91</f>
        <v>EAST</v>
      </c>
      <c r="C25" s="21">
        <f>'Output - allocations'!C91</f>
        <v>1.7060000000000001E-3</v>
      </c>
      <c r="D25" s="21">
        <f>'Output - allocations'!D91</f>
        <v>3.4710000000000001E-3</v>
      </c>
      <c r="E25" s="21">
        <f>'Output - allocations'!E91</f>
        <v>5.6470000000000001E-3</v>
      </c>
      <c r="F25" s="21">
        <f>'Output - allocations'!F91</f>
        <v>4.0949999999999997E-3</v>
      </c>
      <c r="G25" s="21">
        <f>'Output - allocations'!G91</f>
        <v>4.6299999999999998E-4</v>
      </c>
      <c r="H25" s="21">
        <f>'Output - allocations'!H91</f>
        <v>2.6400000000000001E-8</v>
      </c>
      <c r="I25" s="21">
        <f>'Output - allocations'!I91</f>
        <v>4.6299999999999998E-4</v>
      </c>
      <c r="J25" s="21"/>
      <c r="K25" s="21" t="str">
        <f>'Output - allocations'!K91</f>
        <v>EAST</v>
      </c>
      <c r="L25" s="21">
        <f>'Output - allocations'!L91</f>
        <v>1.7091891685454921E-3</v>
      </c>
      <c r="M25" s="21">
        <f>'Output - allocations'!M91</f>
        <v>3.4799703350695621E-3</v>
      </c>
      <c r="N25" s="21">
        <f>'Output - allocations'!N91</f>
        <v>5.6660099787539803E-3</v>
      </c>
      <c r="O25" s="21">
        <f>'Output - allocations'!O91</f>
        <v>4.1109173029727011E-3</v>
      </c>
      <c r="P25" s="21">
        <f>'Output - allocations'!P91</f>
        <v>4.6359211626332614E-4</v>
      </c>
      <c r="Q25" s="21">
        <f>'Output - allocations'!Q91</f>
        <v>2.6396093009435941E-8</v>
      </c>
      <c r="R25" s="21">
        <f>'Output - allocations'!R91</f>
        <v>4.6359211626332614E-4</v>
      </c>
    </row>
    <row r="26" spans="1:18" x14ac:dyDescent="0.25">
      <c r="A26" s="21" t="str">
        <f>'Output - allocations'!A92</f>
        <v>Electra Ltd</v>
      </c>
      <c r="B26" s="21" t="str">
        <f>'Output - allocations'!B92</f>
        <v>HORO</v>
      </c>
      <c r="C26" s="21">
        <f>'Output - allocations'!C92</f>
        <v>2.6769999999999999E-2</v>
      </c>
      <c r="D26" s="21">
        <f>'Output - allocations'!D92</f>
        <v>7.9030000000000003E-3</v>
      </c>
      <c r="E26" s="21">
        <f>'Output - allocations'!E92</f>
        <v>9.5340000000000008E-3</v>
      </c>
      <c r="F26" s="21">
        <f>'Output - allocations'!F92</f>
        <v>6.7039999999999999E-3</v>
      </c>
      <c r="G26" s="21">
        <f>'Output - allocations'!G92</f>
        <v>1.642E-3</v>
      </c>
      <c r="H26" s="21">
        <f>'Output - allocations'!H92</f>
        <v>1.456E-3</v>
      </c>
      <c r="I26" s="21">
        <f>'Output - allocations'!I92</f>
        <v>1.642E-3</v>
      </c>
      <c r="J26" s="21"/>
      <c r="K26" s="21" t="str">
        <f>'Output - allocations'!K92</f>
        <v>HORO</v>
      </c>
      <c r="L26" s="21">
        <f>'Output - allocations'!L92</f>
        <v>2.6029976811448939E-2</v>
      </c>
      <c r="M26" s="21">
        <f>'Output - allocations'!M92</f>
        <v>5.4624231454774488E-3</v>
      </c>
      <c r="N26" s="21">
        <f>'Output - allocations'!N92</f>
        <v>6.4530464703051694E-3</v>
      </c>
      <c r="O26" s="21">
        <f>'Output - allocations'!O92</f>
        <v>4.4670810154784114E-3</v>
      </c>
      <c r="P26" s="21">
        <f>'Output - allocations'!P92</f>
        <v>1.1003659634391703E-3</v>
      </c>
      <c r="Q26" s="21">
        <f>'Output - allocations'!Q92</f>
        <v>9.0512075653364252E-4</v>
      </c>
      <c r="R26" s="21">
        <f>'Output - allocations'!R92</f>
        <v>1.1003659634391703E-3</v>
      </c>
    </row>
    <row r="27" spans="1:18" x14ac:dyDescent="0.25">
      <c r="A27" s="21" t="str">
        <f>'Output - allocations'!A93</f>
        <v>Genesis Energy Ltd</v>
      </c>
      <c r="B27" s="21" t="str">
        <f>'Output - allocations'!B93</f>
        <v>GENE</v>
      </c>
      <c r="C27" s="21">
        <f>'Output - allocations'!C93</f>
        <v>1.2083E-2</v>
      </c>
      <c r="D27" s="21">
        <f>'Output - allocations'!D93</f>
        <v>3.2288999999999998E-2</v>
      </c>
      <c r="E27" s="21">
        <f>'Output - allocations'!E93</f>
        <v>2.0100000000000001E-5</v>
      </c>
      <c r="F27" s="21">
        <f>'Output - allocations'!F93</f>
        <v>2.7500000000000002E-4</v>
      </c>
      <c r="G27" s="21">
        <f>'Output - allocations'!G93</f>
        <v>3.6486999999999999E-2</v>
      </c>
      <c r="H27" s="21">
        <f>'Output - allocations'!H93</f>
        <v>7.6829999999999996E-2</v>
      </c>
      <c r="I27" s="21">
        <f>'Output - allocations'!I93</f>
        <v>3.6486999999999999E-2</v>
      </c>
      <c r="J27" s="21"/>
      <c r="K27" s="21" t="str">
        <f>'Output - allocations'!K93</f>
        <v>GENE</v>
      </c>
      <c r="L27" s="21">
        <f>'Output - allocations'!L93</f>
        <v>1.2103539739934447E-2</v>
      </c>
      <c r="M27" s="21">
        <f>'Output - allocations'!M93</f>
        <v>3.237296860659461E-2</v>
      </c>
      <c r="N27" s="21">
        <f>'Output - allocations'!N93</f>
        <v>2.0187758672017301E-5</v>
      </c>
      <c r="O27" s="21">
        <f>'Output - allocations'!O93</f>
        <v>2.7653803482394261E-4</v>
      </c>
      <c r="P27" s="21">
        <f>'Output - allocations'!P93</f>
        <v>3.6508243422426728E-2</v>
      </c>
      <c r="Q27" s="21">
        <f>'Output - allocations'!Q93</f>
        <v>7.6872931829774727E-2</v>
      </c>
      <c r="R27" s="21">
        <f>'Output - allocations'!R93</f>
        <v>3.6508243422426728E-2</v>
      </c>
    </row>
    <row r="28" spans="1:18" x14ac:dyDescent="0.25">
      <c r="A28" s="21" t="str">
        <f>'Output - allocations'!A94</f>
        <v>GTL Energy (New Zealand) Pty Ltd</v>
      </c>
      <c r="B28" s="21" t="str">
        <f>'Output - allocations'!B94</f>
        <v>SOLE</v>
      </c>
      <c r="C28" s="21">
        <f>'Output - allocations'!C94</f>
        <v>2.7699999999999999E-5</v>
      </c>
      <c r="D28" s="21">
        <f>'Output - allocations'!D94</f>
        <v>9.0000000000000002E-6</v>
      </c>
      <c r="E28" s="21">
        <f>'Output - allocations'!E94</f>
        <v>1.3999999999999999E-4</v>
      </c>
      <c r="F28" s="21">
        <f>'Output - allocations'!F94</f>
        <v>2.8399999999999999E-5</v>
      </c>
      <c r="G28" s="21">
        <f>'Output - allocations'!G94</f>
        <v>1.75E-6</v>
      </c>
      <c r="H28" s="21">
        <f>'Output - allocations'!H94</f>
        <v>1.8899999999999999E-6</v>
      </c>
      <c r="I28" s="21">
        <f>'Output - allocations'!I94</f>
        <v>1.75E-6</v>
      </c>
      <c r="J28" s="21"/>
      <c r="K28" s="21" t="str">
        <f>'Output - allocations'!K94</f>
        <v>SOLE</v>
      </c>
      <c r="L28" s="21">
        <f>'Output - allocations'!L94</f>
        <v>2.770892820650062E-5</v>
      </c>
      <c r="M28" s="21">
        <f>'Output - allocations'!M94</f>
        <v>9.0224065802303472E-6</v>
      </c>
      <c r="N28" s="21">
        <f>'Output - allocations'!N94</f>
        <v>1.4055687108705949E-4</v>
      </c>
      <c r="O28" s="21">
        <f>'Output - allocations'!O94</f>
        <v>2.8548425963545667E-5</v>
      </c>
      <c r="P28" s="21">
        <f>'Output - allocations'!P94</f>
        <v>1.7523222822118835E-6</v>
      </c>
      <c r="Q28" s="21">
        <f>'Output - allocations'!Q94</f>
        <v>1.8884559531637622E-6</v>
      </c>
      <c r="R28" s="21">
        <f>'Output - allocations'!R94</f>
        <v>1.7523222822118835E-6</v>
      </c>
    </row>
    <row r="29" spans="1:18" x14ac:dyDescent="0.25">
      <c r="A29" s="21" t="str">
        <f>'Output - allocations'!A95</f>
        <v>Horizon Energy Distribution Ltd</v>
      </c>
      <c r="B29" s="21" t="str">
        <f>'Output - allocations'!B95</f>
        <v>HRZE</v>
      </c>
      <c r="C29" s="21">
        <f>'Output - allocations'!C95</f>
        <v>2.3419999999999999E-3</v>
      </c>
      <c r="D29" s="21">
        <f>'Output - allocations'!D95</f>
        <v>2.4120000000000001E-3</v>
      </c>
      <c r="E29" s="21">
        <f>'Output - allocations'!E95</f>
        <v>3.656E-3</v>
      </c>
      <c r="F29" s="21">
        <f>'Output - allocations'!F95</f>
        <v>4.3020000000000003E-3</v>
      </c>
      <c r="G29" s="21">
        <f>'Output - allocations'!G95</f>
        <v>3.6099999999999999E-4</v>
      </c>
      <c r="H29" s="21">
        <f>'Output - allocations'!H95</f>
        <v>5.7900000000000001E-9</v>
      </c>
      <c r="I29" s="21">
        <f>'Output - allocations'!I95</f>
        <v>3.6099999999999999E-4</v>
      </c>
      <c r="J29" s="21"/>
      <c r="K29" s="21" t="str">
        <f>'Output - allocations'!K95</f>
        <v>HRZE</v>
      </c>
      <c r="L29" s="21">
        <f>'Output - allocations'!L95</f>
        <v>2.3459597099739484E-3</v>
      </c>
      <c r="M29" s="21">
        <f>'Output - allocations'!M95</f>
        <v>2.4181613359964219E-3</v>
      </c>
      <c r="N29" s="21">
        <f>'Output - allocations'!N95</f>
        <v>3.6685263451386304E-3</v>
      </c>
      <c r="O29" s="21">
        <f>'Output - allocations'!O95</f>
        <v>4.3182900593961744E-3</v>
      </c>
      <c r="P29" s="21">
        <f>'Output - allocations'!P95</f>
        <v>3.6090129835040683E-4</v>
      </c>
      <c r="Q29" s="21">
        <f>'Output - allocations'!Q95</f>
        <v>0</v>
      </c>
      <c r="R29" s="21">
        <f>'Output - allocations'!R95</f>
        <v>3.6090129835040683E-4</v>
      </c>
    </row>
    <row r="30" spans="1:18" x14ac:dyDescent="0.25">
      <c r="A30" s="21" t="str">
        <f>'Output - allocations'!A96</f>
        <v>KiwiRail Holdings Ltd</v>
      </c>
      <c r="B30" s="21" t="str">
        <f>'Output - allocations'!B96</f>
        <v>TRNZ</v>
      </c>
      <c r="C30" s="21">
        <f>'Output - allocations'!C96</f>
        <v>3.48E-4</v>
      </c>
      <c r="D30" s="21">
        <f>'Output - allocations'!D96</f>
        <v>6.8900000000000005E-4</v>
      </c>
      <c r="E30" s="21">
        <f>'Output - allocations'!E96</f>
        <v>1.0510000000000001E-3</v>
      </c>
      <c r="F30" s="21">
        <f>'Output - allocations'!F96</f>
        <v>7.7399999999999995E-4</v>
      </c>
      <c r="G30" s="21">
        <f>'Output - allocations'!G96</f>
        <v>2.032E-3</v>
      </c>
      <c r="H30" s="21">
        <f>'Output - allocations'!H96</f>
        <v>1.1789999999999999E-3</v>
      </c>
      <c r="I30" s="21">
        <f>'Output - allocations'!I96</f>
        <v>2.032E-3</v>
      </c>
      <c r="J30" s="21"/>
      <c r="K30" s="21" t="str">
        <f>'Output - allocations'!K96</f>
        <v>TRNZ</v>
      </c>
      <c r="L30" s="21">
        <f>'Output - allocations'!L96</f>
        <v>3.4824494891591036E-4</v>
      </c>
      <c r="M30" s="21">
        <f>'Output - allocations'!M96</f>
        <v>6.9064079492277654E-4</v>
      </c>
      <c r="N30" s="21">
        <f>'Output - allocations'!N96</f>
        <v>1.0544284580508881E-3</v>
      </c>
      <c r="O30" s="21">
        <f>'Output - allocations'!O96</f>
        <v>7.7728803950792558E-4</v>
      </c>
      <c r="P30" s="21">
        <f>'Output - allocations'!P96</f>
        <v>2.0336564227243755E-3</v>
      </c>
      <c r="Q30" s="21">
        <f>'Output - allocations'!Q96</f>
        <v>1.1791807858785204E-3</v>
      </c>
      <c r="R30" s="21">
        <f>'Output - allocations'!R96</f>
        <v>2.0336564227243755E-3</v>
      </c>
    </row>
    <row r="31" spans="1:18" x14ac:dyDescent="0.25">
      <c r="A31" s="21" t="str">
        <f>'Output - allocations'!A97</f>
        <v>Mainpower New Zealand Ltd</v>
      </c>
      <c r="B31" s="21" t="str">
        <f>'Output - allocations'!B97</f>
        <v>MPOW</v>
      </c>
      <c r="C31" s="21">
        <f>'Output - allocations'!C97</f>
        <v>3.1842000000000002E-2</v>
      </c>
      <c r="D31" s="21">
        <f>'Output - allocations'!D97</f>
        <v>8.7679999999999998E-3</v>
      </c>
      <c r="E31" s="21">
        <f>'Output - allocations'!E97</f>
        <v>1.2812E-2</v>
      </c>
      <c r="F31" s="21">
        <f>'Output - allocations'!F97</f>
        <v>2.9513999999999999E-2</v>
      </c>
      <c r="G31" s="21">
        <f>'Output - allocations'!G97</f>
        <v>2.4030000000000002E-3</v>
      </c>
      <c r="H31" s="21">
        <f>'Output - allocations'!H97</f>
        <v>1.9650000000000002E-3</v>
      </c>
      <c r="I31" s="21">
        <f>'Output - allocations'!I97</f>
        <v>2.4030000000000002E-3</v>
      </c>
      <c r="J31" s="21"/>
      <c r="K31" s="21" t="str">
        <f>'Output - allocations'!K97</f>
        <v>MPOW</v>
      </c>
      <c r="L31" s="21">
        <f>'Output - allocations'!L97</f>
        <v>3.1895564964434346E-2</v>
      </c>
      <c r="M31" s="21">
        <f>'Output - allocations'!M97</f>
        <v>8.7902624699332417E-3</v>
      </c>
      <c r="N31" s="21">
        <f>'Output - allocations'!N97</f>
        <v>1.2854240851623705E-2</v>
      </c>
      <c r="O31" s="21">
        <f>'Output - allocations'!O97</f>
        <v>2.9627907659207933E-2</v>
      </c>
      <c r="P31" s="21">
        <f>'Output - allocations'!P97</f>
        <v>2.4045051699867754E-3</v>
      </c>
      <c r="Q31" s="21">
        <f>'Output - allocations'!Q97</f>
        <v>1.965952048739538E-3</v>
      </c>
      <c r="R31" s="21">
        <f>'Output - allocations'!R97</f>
        <v>2.4045051699867754E-3</v>
      </c>
    </row>
    <row r="32" spans="1:18" x14ac:dyDescent="0.25">
      <c r="A32" s="21" t="str">
        <f>'Output - allocations'!A98</f>
        <v>Marlborough Lines Ltd</v>
      </c>
      <c r="B32" s="21" t="str">
        <f>'Output - allocations'!B98</f>
        <v>MARL</v>
      </c>
      <c r="C32" s="21">
        <f>'Output - allocations'!C98</f>
        <v>2.0191000000000001E-2</v>
      </c>
      <c r="D32" s="21">
        <f>'Output - allocations'!D98</f>
        <v>4.5259999999999996E-3</v>
      </c>
      <c r="E32" s="21">
        <f>'Output - allocations'!E98</f>
        <v>8.6870000000000003E-3</v>
      </c>
      <c r="F32" s="21">
        <f>'Output - allocations'!F98</f>
        <v>1.8747E-2</v>
      </c>
      <c r="G32" s="21">
        <f>'Output - allocations'!G98</f>
        <v>1.462E-3</v>
      </c>
      <c r="H32" s="21">
        <f>'Output - allocations'!H98</f>
        <v>1.2539999999999999E-3</v>
      </c>
      <c r="I32" s="21">
        <f>'Output - allocations'!I98</f>
        <v>1.462E-3</v>
      </c>
      <c r="J32" s="21"/>
      <c r="K32" s="21" t="str">
        <f>'Output - allocations'!K98</f>
        <v>MARL</v>
      </c>
      <c r="L32" s="21">
        <f>'Output - allocations'!L98</f>
        <v>2.0225462475378288E-2</v>
      </c>
      <c r="M32" s="21">
        <f>'Output - allocations'!M98</f>
        <v>4.5375394646829034E-3</v>
      </c>
      <c r="N32" s="21">
        <f>'Output - allocations'!N98</f>
        <v>8.7156755671353222E-3</v>
      </c>
      <c r="O32" s="21">
        <f>'Output - allocations'!O98</f>
        <v>1.8819598109922939E-2</v>
      </c>
      <c r="P32" s="21">
        <f>'Output - allocations'!P98</f>
        <v>1.4631260513535268E-3</v>
      </c>
      <c r="Q32" s="21">
        <f>'Output - allocations'!Q98</f>
        <v>1.2550787705457259E-3</v>
      </c>
      <c r="R32" s="21">
        <f>'Output - allocations'!R98</f>
        <v>1.4631260513535268E-3</v>
      </c>
    </row>
    <row r="33" spans="1:18" x14ac:dyDescent="0.25">
      <c r="A33" s="21" t="str">
        <f>'Output - allocations'!A99</f>
        <v>Mercury NZ Ltd</v>
      </c>
      <c r="B33" s="21" t="str">
        <f>'Output - allocations'!B99</f>
        <v>MRPL</v>
      </c>
      <c r="C33" s="21">
        <f>'Output - allocations'!C99</f>
        <v>6.9690000000000004E-3</v>
      </c>
      <c r="D33" s="21">
        <f>'Output - allocations'!D99</f>
        <v>5.5099999999999995E-4</v>
      </c>
      <c r="E33" s="21">
        <f>'Output - allocations'!E99</f>
        <v>8.4199999999999998E-4</v>
      </c>
      <c r="F33" s="21">
        <f>'Output - allocations'!F99</f>
        <v>6.9499999999999998E-4</v>
      </c>
      <c r="G33" s="21">
        <f>'Output - allocations'!G99</f>
        <v>6.7914000000000002E-2</v>
      </c>
      <c r="H33" s="21">
        <f>'Output - allocations'!H99</f>
        <v>0.107209</v>
      </c>
      <c r="I33" s="21">
        <f>'Output - allocations'!I99</f>
        <v>6.7914000000000002E-2</v>
      </c>
      <c r="J33" s="21"/>
      <c r="K33" s="21" t="str">
        <f>'Output - allocations'!K99</f>
        <v>MRPL</v>
      </c>
      <c r="L33" s="21">
        <f>'Output - allocations'!L99</f>
        <v>6.9940560993787763E-3</v>
      </c>
      <c r="M33" s="21">
        <f>'Output - allocations'!M99</f>
        <v>5.6764753041471194E-4</v>
      </c>
      <c r="N33" s="21">
        <f>'Output - allocations'!N99</f>
        <v>8.8559061910700016E-4</v>
      </c>
      <c r="O33" s="21">
        <f>'Output - allocations'!O99</f>
        <v>7.1617374284396881E-4</v>
      </c>
      <c r="P33" s="21">
        <f>'Output - allocations'!P99</f>
        <v>6.8021458067923535E-2</v>
      </c>
      <c r="Q33" s="21">
        <f>'Output - allocations'!Q99</f>
        <v>0.10730359929585105</v>
      </c>
      <c r="R33" s="21">
        <f>'Output - allocations'!R99</f>
        <v>6.8021458067923535E-2</v>
      </c>
    </row>
    <row r="34" spans="1:18" x14ac:dyDescent="0.25">
      <c r="A34" s="21" t="str">
        <f>'Output - allocations'!A100</f>
        <v>Mercury SPV Ltd</v>
      </c>
      <c r="B34" s="21" t="str">
        <f>'Output - allocations'!B100</f>
        <v>MSVP</v>
      </c>
      <c r="C34" s="21">
        <f>'Output - allocations'!C100</f>
        <v>3.774E-3</v>
      </c>
      <c r="D34" s="21">
        <f>'Output - allocations'!D100</f>
        <v>1.64E-4</v>
      </c>
      <c r="E34" s="21">
        <f>'Output - allocations'!E100</f>
        <v>1.88E-5</v>
      </c>
      <c r="F34" s="21">
        <f>'Output - allocations'!F100</f>
        <v>1.5999999999999999E-5</v>
      </c>
      <c r="G34" s="21">
        <f>'Output - allocations'!G100</f>
        <v>2.5110000000000002E-3</v>
      </c>
      <c r="H34" s="21">
        <f>'Output - allocations'!H100</f>
        <v>4.8400000000000002E-6</v>
      </c>
      <c r="I34" s="21">
        <f>'Output - allocations'!I100</f>
        <v>2.5110000000000002E-3</v>
      </c>
      <c r="J34" s="21"/>
      <c r="K34" s="21" t="str">
        <f>'Output - allocations'!K100</f>
        <v>MSVP</v>
      </c>
      <c r="L34" s="21">
        <f>'Output - allocations'!L100</f>
        <v>3.7803346526678423E-3</v>
      </c>
      <c r="M34" s="21">
        <f>'Output - allocations'!M100</f>
        <v>1.6405700342359767E-4</v>
      </c>
      <c r="N34" s="21">
        <f>'Output - allocations'!N100</f>
        <v>1.8824878648664092E-5</v>
      </c>
      <c r="O34" s="21">
        <f>'Output - allocations'!O100</f>
        <v>1.606727289794178E-5</v>
      </c>
      <c r="P34" s="21">
        <f>'Output - allocations'!P100</f>
        <v>2.5125611759819087E-3</v>
      </c>
      <c r="Q34" s="21">
        <f>'Output - allocations'!Q100</f>
        <v>4.8394022097225382E-6</v>
      </c>
      <c r="R34" s="21">
        <f>'Output - allocations'!R100</f>
        <v>2.5125611759819087E-3</v>
      </c>
    </row>
    <row r="35" spans="1:18" x14ac:dyDescent="0.25">
      <c r="A35" s="21" t="str">
        <f>'Output - allocations'!A101</f>
        <v>Meridian Energy Ltd</v>
      </c>
      <c r="B35" s="21" t="str">
        <f>'Output - allocations'!B101</f>
        <v>MERI</v>
      </c>
      <c r="C35" s="21">
        <f>'Output - allocations'!C101</f>
        <v>1.1800000000000001E-3</v>
      </c>
      <c r="D35" s="21">
        <f>'Output - allocations'!D101</f>
        <v>0.33616200000000002</v>
      </c>
      <c r="E35" s="21">
        <f>'Output - allocations'!E101</f>
        <v>1.1009E-2</v>
      </c>
      <c r="F35" s="21">
        <f>'Output - allocations'!F101</f>
        <v>4.55E-4</v>
      </c>
      <c r="G35" s="21">
        <f>'Output - allocations'!G101</f>
        <v>7.0361999999999994E-2</v>
      </c>
      <c r="H35" s="21">
        <f>'Output - allocations'!H101</f>
        <v>4.18E-5</v>
      </c>
      <c r="I35" s="21">
        <f>'Output - allocations'!I101</f>
        <v>7.0361999999999994E-2</v>
      </c>
      <c r="J35" s="21"/>
      <c r="K35" s="21" t="str">
        <f>'Output - allocations'!K101</f>
        <v>MERI</v>
      </c>
      <c r="L35" s="21">
        <f>'Output - allocations'!L101</f>
        <v>2.3239825086896196E-3</v>
      </c>
      <c r="M35" s="21">
        <f>'Output - allocations'!M101</f>
        <v>0.33795005874750716</v>
      </c>
      <c r="N35" s="21">
        <f>'Output - allocations'!N101</f>
        <v>1.1070608874710751E-2</v>
      </c>
      <c r="O35" s="21">
        <f>'Output - allocations'!O101</f>
        <v>4.8739424468020556E-4</v>
      </c>
      <c r="P35" s="21">
        <f>'Output - allocations'!P101</f>
        <v>7.3246121840610426E-2</v>
      </c>
      <c r="Q35" s="21">
        <f>'Output - allocations'!Q101</f>
        <v>4.6997900317878339E-5</v>
      </c>
      <c r="R35" s="21">
        <f>'Output - allocations'!R101</f>
        <v>7.3246121840610426E-2</v>
      </c>
    </row>
    <row r="36" spans="1:18" x14ac:dyDescent="0.25">
      <c r="A36" s="21" t="str">
        <f>'Output - allocations'!A102</f>
        <v>Methanex New Zealand Ltd</v>
      </c>
      <c r="B36" s="21" t="str">
        <f>'Output - allocations'!B102</f>
        <v>METH</v>
      </c>
      <c r="C36" s="21">
        <f>'Output - allocations'!C102</f>
        <v>2.81E-4</v>
      </c>
      <c r="D36" s="21">
        <f>'Output - allocations'!D102</f>
        <v>6.3100000000000005E-4</v>
      </c>
      <c r="E36" s="21">
        <f>'Output - allocations'!E102</f>
        <v>9.2000000000000003E-4</v>
      </c>
      <c r="F36" s="21">
        <f>'Output - allocations'!F102</f>
        <v>6.7699999999999998E-4</v>
      </c>
      <c r="G36" s="21">
        <f>'Output - allocations'!G102</f>
        <v>2.6899999999999998E-4</v>
      </c>
      <c r="H36" s="21">
        <f>'Output - allocations'!H102</f>
        <v>4.1300000000000001E-4</v>
      </c>
      <c r="I36" s="21">
        <f>'Output - allocations'!I102</f>
        <v>2.6899999999999998E-4</v>
      </c>
      <c r="J36" s="21"/>
      <c r="K36" s="21" t="str">
        <f>'Output - allocations'!K102</f>
        <v>METH</v>
      </c>
      <c r="L36" s="21">
        <f>'Output - allocations'!L102</f>
        <v>2.8183645318294548E-4</v>
      </c>
      <c r="M36" s="21">
        <f>'Output - allocations'!M102</f>
        <v>6.3217841074966622E-4</v>
      </c>
      <c r="N36" s="21">
        <f>'Output - allocations'!N102</f>
        <v>9.2278350750287571E-4</v>
      </c>
      <c r="O36" s="21">
        <f>'Output - allocations'!O102</f>
        <v>6.7971354809985866E-4</v>
      </c>
      <c r="P36" s="21">
        <f>'Output - allocations'!P102</f>
        <v>2.6948015513193394E-4</v>
      </c>
      <c r="Q36" s="21">
        <f>'Output - allocations'!Q102</f>
        <v>4.1309856417396653E-4</v>
      </c>
      <c r="R36" s="21">
        <f>'Output - allocations'!R102</f>
        <v>2.6948015513193394E-4</v>
      </c>
    </row>
    <row r="37" spans="1:18" x14ac:dyDescent="0.25">
      <c r="A37" s="21" t="str">
        <f>'Output - allocations'!A103</f>
        <v>Nelson Electricity Ltd</v>
      </c>
      <c r="B37" s="21" t="str">
        <f>'Output - allocations'!B103</f>
        <v>NELS</v>
      </c>
      <c r="C37" s="21">
        <f>'Output - allocations'!C103</f>
        <v>2.787E-3</v>
      </c>
      <c r="D37" s="21">
        <f>'Output - allocations'!D103</f>
        <v>6.4800000000000003E-4</v>
      </c>
      <c r="E37" s="21">
        <f>'Output - allocations'!E103</f>
        <v>1.2130000000000001E-3</v>
      </c>
      <c r="F37" s="21">
        <f>'Output - allocations'!F103</f>
        <v>2.3119999999999998E-3</v>
      </c>
      <c r="G37" s="21">
        <f>'Output - allocations'!G103</f>
        <v>1.7200000000000001E-4</v>
      </c>
      <c r="H37" s="21">
        <f>'Output - allocations'!H103</f>
        <v>1.55E-4</v>
      </c>
      <c r="I37" s="21">
        <f>'Output - allocations'!I103</f>
        <v>1.7200000000000001E-4</v>
      </c>
      <c r="J37" s="21"/>
      <c r="K37" s="21" t="str">
        <f>'Output - allocations'!K103</f>
        <v>NELS</v>
      </c>
      <c r="L37" s="21">
        <f>'Output - allocations'!L103</f>
        <v>2.7914982960976615E-3</v>
      </c>
      <c r="M37" s="21">
        <f>'Output - allocations'!M103</f>
        <v>6.4920675029849764E-4</v>
      </c>
      <c r="N37" s="21">
        <f>'Output - allocations'!N103</f>
        <v>1.2174044223971392E-3</v>
      </c>
      <c r="O37" s="21">
        <f>'Output - allocations'!O103</f>
        <v>2.3209079661143557E-3</v>
      </c>
      <c r="P37" s="21">
        <f>'Output - allocations'!P103</f>
        <v>1.7234826313633849E-4</v>
      </c>
      <c r="Q37" s="21">
        <f>'Output - allocations'!Q103</f>
        <v>1.5532375038243939E-4</v>
      </c>
      <c r="R37" s="21">
        <f>'Output - allocations'!R103</f>
        <v>1.7234826313633849E-4</v>
      </c>
    </row>
    <row r="38" spans="1:18" x14ac:dyDescent="0.25">
      <c r="A38" s="21" t="str">
        <f>'Output - allocations'!A104</f>
        <v>Network Tasman Ltd</v>
      </c>
      <c r="B38" s="21" t="str">
        <f>'Output - allocations'!B104</f>
        <v>TASM</v>
      </c>
      <c r="C38" s="21">
        <f>'Output - allocations'!C104</f>
        <v>3.0308999999999999E-2</v>
      </c>
      <c r="D38" s="21">
        <f>'Output - allocations'!D104</f>
        <v>7.0749999999999997E-3</v>
      </c>
      <c r="E38" s="21">
        <f>'Output - allocations'!E104</f>
        <v>1.3429999999999999E-2</v>
      </c>
      <c r="F38" s="21">
        <f>'Output - allocations'!F104</f>
        <v>2.5694000000000002E-2</v>
      </c>
      <c r="G38" s="21">
        <f>'Output - allocations'!G104</f>
        <v>2.0149999999999999E-3</v>
      </c>
      <c r="H38" s="21">
        <f>'Output - allocations'!H104</f>
        <v>1.743E-3</v>
      </c>
      <c r="I38" s="21">
        <f>'Output - allocations'!I104</f>
        <v>2.0149999999999999E-3</v>
      </c>
      <c r="J38" s="21"/>
      <c r="K38" s="21" t="str">
        <f>'Output - allocations'!K104</f>
        <v>TASM</v>
      </c>
      <c r="L38" s="21">
        <f>'Output - allocations'!L104</f>
        <v>3.0360423143150871E-2</v>
      </c>
      <c r="M38" s="21">
        <f>'Output - allocations'!M104</f>
        <v>7.0931339041228475E-3</v>
      </c>
      <c r="N38" s="21">
        <f>'Output - allocations'!N104</f>
        <v>1.3474211588885452E-2</v>
      </c>
      <c r="O38" s="21">
        <f>'Output - allocations'!O104</f>
        <v>2.57935894554207E-2</v>
      </c>
      <c r="P38" s="21">
        <f>'Output - allocations'!P104</f>
        <v>2.0163261173631983E-3</v>
      </c>
      <c r="Q38" s="21">
        <f>'Output - allocations'!Q104</f>
        <v>1.743756349528687E-3</v>
      </c>
      <c r="R38" s="21">
        <f>'Output - allocations'!R104</f>
        <v>2.0163261173631983E-3</v>
      </c>
    </row>
    <row r="39" spans="1:18" x14ac:dyDescent="0.25">
      <c r="A39" s="21" t="str">
        <f>'Output - allocations'!A105</f>
        <v>Network Waitaki Ltd</v>
      </c>
      <c r="B39" s="21" t="str">
        <f>'Output - allocations'!B105</f>
        <v>WATA</v>
      </c>
      <c r="C39" s="21">
        <f>'Output - allocations'!C105</f>
        <v>1.1221E-2</v>
      </c>
      <c r="D39" s="21">
        <f>'Output - allocations'!D105</f>
        <v>3.568E-3</v>
      </c>
      <c r="E39" s="21">
        <f>'Output - allocations'!E105</f>
        <v>5.2420000000000001E-3</v>
      </c>
      <c r="F39" s="21">
        <f>'Output - allocations'!F105</f>
        <v>2.1628000000000001E-2</v>
      </c>
      <c r="G39" s="21">
        <f>'Output - allocations'!G105</f>
        <v>1.31E-3</v>
      </c>
      <c r="H39" s="21">
        <f>'Output - allocations'!H105</f>
        <v>8.4699999999999999E-4</v>
      </c>
      <c r="I39" s="21">
        <f>'Output - allocations'!I105</f>
        <v>1.31E-3</v>
      </c>
      <c r="J39" s="21"/>
      <c r="K39" s="21" t="str">
        <f>'Output - allocations'!K105</f>
        <v>WATA</v>
      </c>
      <c r="L39" s="21">
        <f>'Output - allocations'!L105</f>
        <v>1.1239716769438099E-2</v>
      </c>
      <c r="M39" s="21">
        <f>'Output - allocations'!M105</f>
        <v>3.5773748543271103E-3</v>
      </c>
      <c r="N39" s="21">
        <f>'Output - allocations'!N105</f>
        <v>5.2594898922787535E-3</v>
      </c>
      <c r="O39" s="21">
        <f>'Output - allocations'!O105</f>
        <v>2.1712107447064796E-2</v>
      </c>
      <c r="P39" s="21">
        <f>'Output - allocations'!P105</f>
        <v>1.3104753699122586E-3</v>
      </c>
      <c r="Q39" s="21">
        <f>'Output - allocations'!Q105</f>
        <v>8.4718340356379214E-4</v>
      </c>
      <c r="R39" s="21">
        <f>'Output - allocations'!R105</f>
        <v>1.3104753699122586E-3</v>
      </c>
    </row>
    <row r="40" spans="1:18" x14ac:dyDescent="0.25">
      <c r="A40" s="21" t="str">
        <f>'Output - allocations'!A106</f>
        <v>New Zealand Aluminium Smelters Ltd</v>
      </c>
      <c r="B40" s="21" t="str">
        <f>'Output - allocations'!B106</f>
        <v>NZAS</v>
      </c>
      <c r="C40" s="21">
        <f>'Output - allocations'!C106</f>
        <v>0.21871199999999999</v>
      </c>
      <c r="D40" s="21">
        <f>'Output - allocations'!D106</f>
        <v>7.2524000000000005E-2</v>
      </c>
      <c r="E40" s="21">
        <f>'Output - allocations'!E106</f>
        <v>2.1281999999999999E-2</v>
      </c>
      <c r="F40" s="21">
        <f>'Output - allocations'!F106</f>
        <v>0.236236</v>
      </c>
      <c r="G40" s="21">
        <f>'Output - allocations'!G106</f>
        <v>1.5990999999999998E-2</v>
      </c>
      <c r="H40" s="21">
        <f>'Output - allocations'!H106</f>
        <v>1.6168999999999999E-2</v>
      </c>
      <c r="I40" s="21">
        <f>'Output - allocations'!I106</f>
        <v>1.5990999999999998E-2</v>
      </c>
      <c r="J40" s="21"/>
      <c r="K40" s="21" t="str">
        <f>'Output - allocations'!K106</f>
        <v>NZAS</v>
      </c>
      <c r="L40" s="21">
        <f>'Output - allocations'!L106</f>
        <v>0.21908046344551571</v>
      </c>
      <c r="M40" s="21">
        <f>'Output - allocations'!M106</f>
        <v>7.2711661112789275E-2</v>
      </c>
      <c r="N40" s="21">
        <f>'Output - allocations'!N106</f>
        <v>2.1352711630290185E-2</v>
      </c>
      <c r="O40" s="21">
        <f>'Output - allocations'!O106</f>
        <v>0.23715157150523519</v>
      </c>
      <c r="P40" s="21">
        <f>'Output - allocations'!P106</f>
        <v>1.6000017611571035E-2</v>
      </c>
      <c r="Q40" s="21">
        <f>'Output - allocations'!Q106</f>
        <v>1.6177529954197401E-2</v>
      </c>
      <c r="R40" s="21">
        <f>'Output - allocations'!R106</f>
        <v>1.6000017611571035E-2</v>
      </c>
    </row>
    <row r="41" spans="1:18" x14ac:dyDescent="0.25">
      <c r="A41" s="21" t="str">
        <f>'Output - allocations'!A107</f>
        <v>New Zealand Steel Ltd</v>
      </c>
      <c r="B41" s="21" t="str">
        <f>'Output - allocations'!B107</f>
        <v>NZST</v>
      </c>
      <c r="C41" s="21">
        <f>'Output - allocations'!C107</f>
        <v>3.0070000000000001E-3</v>
      </c>
      <c r="D41" s="21">
        <f>'Output - allocations'!D107</f>
        <v>5.0410000000000003E-3</v>
      </c>
      <c r="E41" s="21">
        <f>'Output - allocations'!E107</f>
        <v>9.6319999999999999E-3</v>
      </c>
      <c r="F41" s="21">
        <f>'Output - allocations'!F107</f>
        <v>8.4759999999999992E-3</v>
      </c>
      <c r="G41" s="21">
        <f>'Output - allocations'!G107</f>
        <v>2.4569000000000001E-2</v>
      </c>
      <c r="H41" s="21">
        <f>'Output - allocations'!H107</f>
        <v>1.3396E-2</v>
      </c>
      <c r="I41" s="21">
        <f>'Output - allocations'!I107</f>
        <v>2.4569000000000001E-2</v>
      </c>
      <c r="J41" s="21"/>
      <c r="K41" s="21" t="str">
        <f>'Output - allocations'!K107</f>
        <v>NZST</v>
      </c>
      <c r="L41" s="21">
        <f>'Output - allocations'!L107</f>
        <v>3.0116771378436748E-3</v>
      </c>
      <c r="M41" s="21">
        <f>'Output - allocations'!M107</f>
        <v>5.0537077821693416E-3</v>
      </c>
      <c r="N41" s="21">
        <f>'Output - allocations'!N107</f>
        <v>9.6638989757185396E-3</v>
      </c>
      <c r="O41" s="21">
        <f>'Output - allocations'!O107</f>
        <v>8.5085951239373299E-3</v>
      </c>
      <c r="P41" s="21">
        <f>'Output - allocations'!P107</f>
        <v>2.4583539837650173E-2</v>
      </c>
      <c r="Q41" s="21">
        <f>'Output - allocations'!Q107</f>
        <v>1.3403436201667476E-2</v>
      </c>
      <c r="R41" s="21">
        <f>'Output - allocations'!R107</f>
        <v>2.4583539837650173E-2</v>
      </c>
    </row>
    <row r="42" spans="1:18" x14ac:dyDescent="0.25">
      <c r="A42" s="21" t="str">
        <f>'Output - allocations'!A108</f>
        <v>Nga Awa Purua Joint Venture</v>
      </c>
      <c r="B42" s="21" t="str">
        <f>'Output - allocations'!B108</f>
        <v>NAPA</v>
      </c>
      <c r="C42" s="21">
        <f>'Output - allocations'!C108</f>
        <v>1.6399999999999999E-5</v>
      </c>
      <c r="D42" s="21">
        <f>'Output - allocations'!D108</f>
        <v>1.6700000000000001E-6</v>
      </c>
      <c r="E42" s="21">
        <f>'Output - allocations'!E108</f>
        <v>2.6199999999999999E-6</v>
      </c>
      <c r="F42" s="21">
        <f>'Output - allocations'!F108</f>
        <v>2.0899999999999999E-6</v>
      </c>
      <c r="G42" s="21">
        <f>'Output - allocations'!G108</f>
        <v>9.7059999999999994E-3</v>
      </c>
      <c r="H42" s="21">
        <f>'Output - allocations'!H108</f>
        <v>8.0514000000000002E-2</v>
      </c>
      <c r="I42" s="21">
        <f>'Output - allocations'!I108</f>
        <v>9.7059999999999994E-3</v>
      </c>
      <c r="J42" s="21"/>
      <c r="K42" s="21" t="str">
        <f>'Output - allocations'!K108</f>
        <v>NAPA</v>
      </c>
      <c r="L42" s="21">
        <f>'Output - allocations'!L108</f>
        <v>1.6419049126733199E-5</v>
      </c>
      <c r="M42" s="21">
        <f>'Output - allocations'!M108</f>
        <v>1.669317446079641E-6</v>
      </c>
      <c r="N42" s="21">
        <f>'Output - allocations'!N108</f>
        <v>2.6272260549224344E-6</v>
      </c>
      <c r="O42" s="21">
        <f>'Output - allocations'!O108</f>
        <v>2.0999578734439721E-6</v>
      </c>
      <c r="P42" s="21">
        <f>'Output - allocations'!P108</f>
        <v>9.7117234907524597E-3</v>
      </c>
      <c r="Q42" s="21">
        <f>'Output - allocations'!Q108</f>
        <v>8.0558640971373552E-2</v>
      </c>
      <c r="R42" s="21">
        <f>'Output - allocations'!R108</f>
        <v>9.7117234907524597E-3</v>
      </c>
    </row>
    <row r="43" spans="1:18" x14ac:dyDescent="0.25">
      <c r="A43" s="21" t="str">
        <f>'Output - allocations'!A109</f>
        <v>Ngatamariki Geothermal Ltd</v>
      </c>
      <c r="B43" s="21" t="str">
        <f>'Output - allocations'!B109</f>
        <v>NTRG</v>
      </c>
      <c r="C43" s="21">
        <f>'Output - allocations'!C109</f>
        <v>1.16E-4</v>
      </c>
      <c r="D43" s="21">
        <f>'Output - allocations'!D109</f>
        <v>1.1000000000000001E-7</v>
      </c>
      <c r="E43" s="21">
        <f>'Output - allocations'!E109</f>
        <v>3.3200000000000001E-7</v>
      </c>
      <c r="F43" s="21">
        <f>'Output - allocations'!F109</f>
        <v>4.9600000000000001E-8</v>
      </c>
      <c r="G43" s="21">
        <f>'Output - allocations'!G109</f>
        <v>5.8599999999999998E-3</v>
      </c>
      <c r="H43" s="21">
        <f>'Output - allocations'!H109</f>
        <v>4.8897999999999997E-2</v>
      </c>
      <c r="I43" s="21">
        <f>'Output - allocations'!I109</f>
        <v>5.8599999999999998E-3</v>
      </c>
      <c r="J43" s="21"/>
      <c r="K43" s="21" t="str">
        <f>'Output - allocations'!K109</f>
        <v>NTRG</v>
      </c>
      <c r="L43" s="21">
        <f>'Output - allocations'!L109</f>
        <v>1.1640835463132821E-4</v>
      </c>
      <c r="M43" s="21">
        <f>'Output - allocations'!M109</f>
        <v>1.1028163884059109E-7</v>
      </c>
      <c r="N43" s="21">
        <f>'Output - allocations'!N109</f>
        <v>3.3339084007498282E-7</v>
      </c>
      <c r="O43" s="21">
        <f>'Output - allocations'!O109</f>
        <v>4.9829294668046551E-8</v>
      </c>
      <c r="P43" s="21">
        <f>'Output - allocations'!P109</f>
        <v>5.8634071173548309E-3</v>
      </c>
      <c r="Q43" s="21">
        <f>'Output - allocations'!Q109</f>
        <v>4.8925150506756582E-2</v>
      </c>
      <c r="R43" s="21">
        <f>'Output - allocations'!R109</f>
        <v>5.8634071173548309E-3</v>
      </c>
    </row>
    <row r="44" spans="1:18" x14ac:dyDescent="0.25">
      <c r="A44" s="21" t="str">
        <f>'Output - allocations'!A110</f>
        <v>Norske Skog Tasman Ltd</v>
      </c>
      <c r="B44" s="21" t="str">
        <f>'Output - allocations'!B110</f>
        <v>SKOG</v>
      </c>
      <c r="C44" s="21">
        <f>'Output - allocations'!C110</f>
        <v>0</v>
      </c>
      <c r="D44" s="21">
        <f>'Output - allocations'!D110</f>
        <v>0</v>
      </c>
      <c r="E44" s="21">
        <f>'Output - allocations'!E110</f>
        <v>0</v>
      </c>
      <c r="F44" s="21">
        <f>'Output - allocations'!F110</f>
        <v>0</v>
      </c>
      <c r="G44" s="21">
        <f>'Output - allocations'!G110</f>
        <v>1.7769999999999999E-3</v>
      </c>
      <c r="H44" s="21">
        <f>'Output - allocations'!H110</f>
        <v>2.4832E-2</v>
      </c>
      <c r="I44" s="21">
        <f>'Output - allocations'!I110</f>
        <v>1.7769999999999999E-3</v>
      </c>
      <c r="J44" s="21"/>
      <c r="K44" s="21" t="str">
        <f>'Output - allocations'!K110</f>
        <v>SKOG</v>
      </c>
      <c r="L44" s="21">
        <f>'Output - allocations'!L110</f>
        <v>0</v>
      </c>
      <c r="M44" s="21">
        <f>'Output - allocations'!M110</f>
        <v>0</v>
      </c>
      <c r="N44" s="21">
        <f>'Output - allocations'!N110</f>
        <v>0</v>
      </c>
      <c r="O44" s="21">
        <f>'Output - allocations'!O110</f>
        <v>0</v>
      </c>
      <c r="P44" s="21">
        <f>'Output - allocations'!P110</f>
        <v>1.7780487315903445E-3</v>
      </c>
      <c r="Q44" s="21">
        <f>'Output - allocations'!Q110</f>
        <v>2.484601428507334E-2</v>
      </c>
      <c r="R44" s="21">
        <f>'Output - allocations'!R110</f>
        <v>1.7780487315903445E-3</v>
      </c>
    </row>
    <row r="45" spans="1:18" x14ac:dyDescent="0.25">
      <c r="A45" s="21" t="str">
        <f>'Output - allocations'!A111</f>
        <v>Northpower Ltd</v>
      </c>
      <c r="B45" s="21" t="str">
        <f>'Output - allocations'!B111</f>
        <v>NPOW</v>
      </c>
      <c r="C45" s="21">
        <f>'Output - allocations'!C111</f>
        <v>6.6369999999999997E-3</v>
      </c>
      <c r="D45" s="21">
        <f>'Output - allocations'!D111</f>
        <v>1.1316E-2</v>
      </c>
      <c r="E45" s="21">
        <f>'Output - allocations'!E111</f>
        <v>2.1651E-2</v>
      </c>
      <c r="F45" s="21">
        <f>'Output - allocations'!F111</f>
        <v>1.7829999999999999E-2</v>
      </c>
      <c r="G45" s="21">
        <f>'Output - allocations'!G111</f>
        <v>5.9595000000000002E-2</v>
      </c>
      <c r="H45" s="21">
        <f>'Output - allocations'!H111</f>
        <v>2.9166000000000001E-2</v>
      </c>
      <c r="I45" s="21">
        <f>'Output - allocations'!I111</f>
        <v>5.9595000000000002E-2</v>
      </c>
      <c r="J45" s="21"/>
      <c r="K45" s="21" t="str">
        <f>'Output - allocations'!K111</f>
        <v>NPOW</v>
      </c>
      <c r="L45" s="21">
        <f>'Output - allocations'!L111</f>
        <v>6.6484147513126337E-3</v>
      </c>
      <c r="M45" s="21">
        <f>'Output - allocations'!M111</f>
        <v>1.1345636691765467E-2</v>
      </c>
      <c r="N45" s="21">
        <f>'Output - allocations'!N111</f>
        <v>2.1722153893517376E-2</v>
      </c>
      <c r="O45" s="21">
        <f>'Output - allocations'!O111</f>
        <v>1.7899312682674091E-2</v>
      </c>
      <c r="P45" s="21">
        <f>'Output - allocations'!P111</f>
        <v>5.9629586529573203E-2</v>
      </c>
      <c r="Q45" s="21">
        <f>'Output - allocations'!Q111</f>
        <v>2.9182545281486276E-2</v>
      </c>
      <c r="R45" s="21">
        <f>'Output - allocations'!R111</f>
        <v>5.9629586529573203E-2</v>
      </c>
    </row>
    <row r="46" spans="1:18" x14ac:dyDescent="0.25">
      <c r="A46" s="21" t="str">
        <f>'Output - allocations'!A112</f>
        <v>Nova Energy Ltd</v>
      </c>
      <c r="B46" s="21" t="str">
        <f>'Output - allocations'!B112</f>
        <v>TBOP</v>
      </c>
      <c r="C46" s="21">
        <f>'Output - allocations'!C112</f>
        <v>4.37E-4</v>
      </c>
      <c r="D46" s="21">
        <f>'Output - allocations'!D112</f>
        <v>4.4299999999999999E-5</v>
      </c>
      <c r="E46" s="21">
        <f>'Output - allocations'!E112</f>
        <v>2.2400000000000002E-6</v>
      </c>
      <c r="F46" s="21">
        <f>'Output - allocations'!F112</f>
        <v>2.91E-7</v>
      </c>
      <c r="G46" s="21">
        <f>'Output - allocations'!G112</f>
        <v>2.7599999999999999E-4</v>
      </c>
      <c r="H46" s="21">
        <f>'Output - allocations'!H112</f>
        <v>4.03E-7</v>
      </c>
      <c r="I46" s="21">
        <f>'Output - allocations'!I112</f>
        <v>2.7599999999999999E-4</v>
      </c>
      <c r="J46" s="21"/>
      <c r="K46" s="21" t="str">
        <f>'Output - allocations'!K112</f>
        <v>TBOP</v>
      </c>
      <c r="L46" s="21">
        <f>'Output - allocations'!L112</f>
        <v>4.37930027786905E-4</v>
      </c>
      <c r="M46" s="21">
        <f>'Output - allocations'!M112</f>
        <v>4.4387709239210222E-5</v>
      </c>
      <c r="N46" s="21">
        <f>'Output - allocations'!N112</f>
        <v>2.2506225127085113E-6</v>
      </c>
      <c r="O46" s="21">
        <f>'Output - allocations'!O112</f>
        <v>2.9245486614445038E-7</v>
      </c>
      <c r="P46" s="21">
        <f>'Output - allocations'!P112</f>
        <v>2.7602401298995464E-4</v>
      </c>
      <c r="Q46" s="21">
        <f>'Output - allocations'!Q112</f>
        <v>4.0337653121314469E-7</v>
      </c>
      <c r="R46" s="21">
        <f>'Output - allocations'!R112</f>
        <v>2.7602401298995464E-4</v>
      </c>
    </row>
    <row r="47" spans="1:18" x14ac:dyDescent="0.25">
      <c r="A47" s="21" t="str">
        <f>'Output - allocations'!A113</f>
        <v>OMV NZ Production Ltd</v>
      </c>
      <c r="B47" s="21" t="str">
        <f>'Output - allocations'!B113</f>
        <v>OMVP</v>
      </c>
      <c r="C47" s="21">
        <f>'Output - allocations'!C113</f>
        <v>4.1899999999999999E-4</v>
      </c>
      <c r="D47" s="21">
        <f>'Output - allocations'!D113</f>
        <v>1.0139999999999999E-3</v>
      </c>
      <c r="E47" s="21">
        <f>'Output - allocations'!E113</f>
        <v>1.4300000000000001E-3</v>
      </c>
      <c r="F47" s="21">
        <f>'Output - allocations'!F113</f>
        <v>1.1609999999999999E-3</v>
      </c>
      <c r="G47" s="21">
        <f>'Output - allocations'!G113</f>
        <v>4.0999999999999999E-4</v>
      </c>
      <c r="H47" s="21">
        <f>'Output - allocations'!H113</f>
        <v>5.9599999999999996E-4</v>
      </c>
      <c r="I47" s="21">
        <f>'Output - allocations'!I113</f>
        <v>4.0999999999999999E-4</v>
      </c>
      <c r="J47" s="21"/>
      <c r="K47" s="21" t="str">
        <f>'Output - allocations'!K113</f>
        <v>OMVP</v>
      </c>
      <c r="L47" s="21">
        <f>'Output - allocations'!L113</f>
        <v>4.1966821512349312E-4</v>
      </c>
      <c r="M47" s="21">
        <f>'Output - allocations'!M113</f>
        <v>1.0170361823505242E-3</v>
      </c>
      <c r="N47" s="21">
        <f>'Output - allocations'!N113</f>
        <v>1.4348103660363843E-3</v>
      </c>
      <c r="O47" s="21">
        <f>'Output - allocations'!O113</f>
        <v>1.1656782155390628E-3</v>
      </c>
      <c r="P47" s="21">
        <f>'Output - allocations'!P113</f>
        <v>4.0992623983227672E-4</v>
      </c>
      <c r="Q47" s="21">
        <f>'Output - allocations'!Q113</f>
        <v>5.9654796826475376E-4</v>
      </c>
      <c r="R47" s="21">
        <f>'Output - allocations'!R113</f>
        <v>4.0992623983227672E-4</v>
      </c>
    </row>
    <row r="48" spans="1:18" x14ac:dyDescent="0.25">
      <c r="A48" s="21" t="str">
        <f>'Output - allocations'!A114</f>
        <v>Orion New Zealand Ltd</v>
      </c>
      <c r="B48" s="21" t="str">
        <f>'Output - allocations'!B114</f>
        <v>ORON</v>
      </c>
      <c r="C48" s="21">
        <f>'Output - allocations'!C114</f>
        <v>0.18085999999999999</v>
      </c>
      <c r="D48" s="21">
        <f>'Output - allocations'!D114</f>
        <v>4.8843999999999999E-2</v>
      </c>
      <c r="E48" s="21">
        <f>'Output - allocations'!E114</f>
        <v>7.1772000000000002E-2</v>
      </c>
      <c r="F48" s="21">
        <f>'Output - allocations'!F114</f>
        <v>0.14709800000000001</v>
      </c>
      <c r="G48" s="21">
        <f>'Output - allocations'!G114</f>
        <v>1.141E-2</v>
      </c>
      <c r="H48" s="21">
        <f>'Output - allocations'!H114</f>
        <v>1.0011000000000001E-2</v>
      </c>
      <c r="I48" s="21">
        <f>'Output - allocations'!I114</f>
        <v>1.141E-2</v>
      </c>
      <c r="J48" s="21"/>
      <c r="K48" s="21" t="str">
        <f>'Output - allocations'!K114</f>
        <v>ORON</v>
      </c>
      <c r="L48" s="21">
        <f>'Output - allocations'!L114</f>
        <v>0.18116476954728092</v>
      </c>
      <c r="M48" s="21">
        <f>'Output - allocations'!M114</f>
        <v>4.8970563919850309E-2</v>
      </c>
      <c r="N48" s="21">
        <f>'Output - allocations'!N114</f>
        <v>7.2009089953702157E-2</v>
      </c>
      <c r="O48" s="21">
        <f>'Output - allocations'!O114</f>
        <v>0.14766753440313518</v>
      </c>
      <c r="P48" s="21">
        <f>'Output - allocations'!P114</f>
        <v>1.1416817548869184E-2</v>
      </c>
      <c r="Q48" s="21">
        <f>'Output - allocations'!Q114</f>
        <v>1.0016673074890545E-2</v>
      </c>
      <c r="R48" s="21">
        <f>'Output - allocations'!R114</f>
        <v>1.1416817548869184E-2</v>
      </c>
    </row>
    <row r="49" spans="1:18" x14ac:dyDescent="0.25">
      <c r="A49" s="21" t="str">
        <f>'Output - allocations'!A115</f>
        <v>Pan Pac Forest Product Ltd</v>
      </c>
      <c r="B49" s="21" t="str">
        <f>'Output - allocations'!B115</f>
        <v>PANP</v>
      </c>
      <c r="C49" s="21">
        <f>'Output - allocations'!C115</f>
        <v>3.4420000000000002E-3</v>
      </c>
      <c r="D49" s="21">
        <f>'Output - allocations'!D115</f>
        <v>4.6589999999999999E-3</v>
      </c>
      <c r="E49" s="21">
        <f>'Output - allocations'!E115</f>
        <v>7.6600000000000001E-3</v>
      </c>
      <c r="F49" s="21">
        <f>'Output - allocations'!F115</f>
        <v>6.9259999999999999E-3</v>
      </c>
      <c r="G49" s="21">
        <f>'Output - allocations'!G115</f>
        <v>9.9200000000000004E-4</v>
      </c>
      <c r="H49" s="21">
        <f>'Output - allocations'!H115</f>
        <v>0</v>
      </c>
      <c r="I49" s="21">
        <f>'Output - allocations'!I115</f>
        <v>9.9200000000000004E-4</v>
      </c>
      <c r="J49" s="21"/>
      <c r="K49" s="21" t="str">
        <f>'Output - allocations'!K115</f>
        <v>PANP</v>
      </c>
      <c r="L49" s="21">
        <f>'Output - allocations'!L115</f>
        <v>3.4481622429515966E-3</v>
      </c>
      <c r="M49" s="21">
        <f>'Output - allocations'!M115</f>
        <v>4.6706973925785935E-3</v>
      </c>
      <c r="N49" s="21">
        <f>'Output - allocations'!N115</f>
        <v>7.6848238406380977E-3</v>
      </c>
      <c r="O49" s="21">
        <f>'Output - allocations'!O115</f>
        <v>6.9527259939790309E-3</v>
      </c>
      <c r="P49" s="21">
        <f>'Output - allocations'!P115</f>
        <v>9.9304267397360021E-4</v>
      </c>
      <c r="Q49" s="21">
        <f>'Output - allocations'!Q115</f>
        <v>0</v>
      </c>
      <c r="R49" s="21">
        <f>'Output - allocations'!R115</f>
        <v>9.9304267397360021E-4</v>
      </c>
    </row>
    <row r="50" spans="1:18" x14ac:dyDescent="0.25">
      <c r="A50" s="21" t="str">
        <f>'Output - allocations'!A116</f>
        <v>Powerco Ltd</v>
      </c>
      <c r="B50" s="21" t="str">
        <f>'Output - allocations'!B116</f>
        <v>POCO</v>
      </c>
      <c r="C50" s="21">
        <f>'Output - allocations'!C116</f>
        <v>3.9910000000000001E-2</v>
      </c>
      <c r="D50" s="21">
        <f>'Output - allocations'!D116</f>
        <v>6.2517000000000003E-2</v>
      </c>
      <c r="E50" s="21">
        <f>'Output - allocations'!E116</f>
        <v>8.5737999999999995E-2</v>
      </c>
      <c r="F50" s="21">
        <f>'Output - allocations'!F116</f>
        <v>6.7066000000000001E-2</v>
      </c>
      <c r="G50" s="21">
        <f>'Output - allocations'!G116</f>
        <v>1.9026999999999999E-2</v>
      </c>
      <c r="H50" s="21">
        <f>'Output - allocations'!H116</f>
        <v>3.6034999999999998E-2</v>
      </c>
      <c r="I50" s="21">
        <f>'Output - allocations'!I116</f>
        <v>1.9026999999999999E-2</v>
      </c>
      <c r="J50" s="21"/>
      <c r="K50" s="21" t="str">
        <f>'Output - allocations'!K116</f>
        <v>POCO</v>
      </c>
      <c r="L50" s="21">
        <f>'Output - allocations'!L116</f>
        <v>3.9976957295626787E-2</v>
      </c>
      <c r="M50" s="21">
        <f>'Output - allocations'!M116</f>
        <v>6.2678596303619286E-2</v>
      </c>
      <c r="N50" s="21">
        <f>'Output - allocations'!N116</f>
        <v>8.6021535394333562E-2</v>
      </c>
      <c r="O50" s="21">
        <f>'Output - allocations'!O116</f>
        <v>6.7325612343349925E-2</v>
      </c>
      <c r="P50" s="21">
        <f>'Output - allocations'!P116</f>
        <v>1.903843257345824E-2</v>
      </c>
      <c r="Q50" s="21">
        <f>'Output - allocations'!Q116</f>
        <v>3.6055037018548647E-2</v>
      </c>
      <c r="R50" s="21">
        <f>'Output - allocations'!R116</f>
        <v>1.903843257345824E-2</v>
      </c>
    </row>
    <row r="51" spans="1:18" x14ac:dyDescent="0.25">
      <c r="A51" s="21" t="str">
        <f>'Output - allocations'!A117</f>
        <v>Powernet Ltd</v>
      </c>
      <c r="B51" s="21" t="str">
        <f>'Output - allocations'!B117</f>
        <v>POWN</v>
      </c>
      <c r="C51" s="21">
        <f>'Output - allocations'!C117</f>
        <v>5.3379999999999997E-2</v>
      </c>
      <c r="D51" s="21">
        <f>'Output - allocations'!D117</f>
        <v>1.376E-2</v>
      </c>
      <c r="E51" s="21">
        <f>'Output - allocations'!E117</f>
        <v>0.105684</v>
      </c>
      <c r="F51" s="21">
        <f>'Output - allocations'!F117</f>
        <v>6.3321000000000002E-2</v>
      </c>
      <c r="G51" s="21">
        <f>'Output - allocations'!G117</f>
        <v>3.8349999999999999E-3</v>
      </c>
      <c r="H51" s="21">
        <f>'Output - allocations'!H117</f>
        <v>3.5430000000000001E-3</v>
      </c>
      <c r="I51" s="21">
        <f>'Output - allocations'!I117</f>
        <v>3.8349999999999999E-3</v>
      </c>
      <c r="J51" s="21"/>
      <c r="K51" s="21" t="str">
        <f>'Output - allocations'!K117</f>
        <v>POWN</v>
      </c>
      <c r="L51" s="21">
        <f>'Output - allocations'!L117</f>
        <v>5.3469924803807065E-2</v>
      </c>
      <c r="M51" s="21">
        <f>'Output - allocations'!M117</f>
        <v>1.3795686994246718E-2</v>
      </c>
      <c r="N51" s="21">
        <f>'Output - allocations'!N117</f>
        <v>0.10603332777579526</v>
      </c>
      <c r="O51" s="21">
        <f>'Output - allocations'!O117</f>
        <v>6.3566536476252933E-2</v>
      </c>
      <c r="P51" s="21">
        <f>'Output - allocations'!P117</f>
        <v>3.8376455564793745E-3</v>
      </c>
      <c r="Q51" s="21">
        <f>'Output - allocations'!Q117</f>
        <v>3.5453038989436683E-3</v>
      </c>
      <c r="R51" s="21">
        <f>'Output - allocations'!R117</f>
        <v>3.8376455564793745E-3</v>
      </c>
    </row>
    <row r="52" spans="1:18" x14ac:dyDescent="0.25">
      <c r="A52" s="21" t="str">
        <f>'Output - allocations'!A118</f>
        <v>Scanpower Ltd</v>
      </c>
      <c r="B52" s="21" t="str">
        <f>'Output - allocations'!B118</f>
        <v>SCAN</v>
      </c>
      <c r="C52" s="21">
        <f>'Output - allocations'!C118</f>
        <v>4.5100000000000001E-4</v>
      </c>
      <c r="D52" s="21">
        <f>'Output - allocations'!D118</f>
        <v>1.531E-3</v>
      </c>
      <c r="E52" s="21">
        <f>'Output - allocations'!E118</f>
        <v>1.712E-3</v>
      </c>
      <c r="F52" s="21">
        <f>'Output - allocations'!F118</f>
        <v>1.204E-3</v>
      </c>
      <c r="G52" s="21">
        <f>'Output - allocations'!G118</f>
        <v>3.4299999999999999E-4</v>
      </c>
      <c r="H52" s="21">
        <f>'Output - allocations'!H118</f>
        <v>3.0600000000000001E-4</v>
      </c>
      <c r="I52" s="21">
        <f>'Output - allocations'!I118</f>
        <v>3.4299999999999999E-4</v>
      </c>
      <c r="J52" s="21"/>
      <c r="K52" s="21" t="str">
        <f>'Output - allocations'!K118</f>
        <v>SCAN</v>
      </c>
      <c r="L52" s="21">
        <f>'Output - allocations'!L118</f>
        <v>4.51665536530525E-4</v>
      </c>
      <c r="M52" s="21">
        <f>'Output - allocations'!M118</f>
        <v>1.5351525290286613E-3</v>
      </c>
      <c r="N52" s="21">
        <f>'Output - allocations'!N118</f>
        <v>1.7171663291546131E-3</v>
      </c>
      <c r="O52" s="21">
        <f>'Output - allocations'!O118</f>
        <v>1.2083211818271023E-3</v>
      </c>
      <c r="P52" s="21">
        <f>'Output - allocations'!P118</f>
        <v>3.4318675961395587E-4</v>
      </c>
      <c r="Q52" s="21">
        <f>'Output - allocations'!Q118</f>
        <v>3.0649885021992505E-4</v>
      </c>
      <c r="R52" s="21">
        <f>'Output - allocations'!R118</f>
        <v>3.4318675961395587E-4</v>
      </c>
    </row>
    <row r="53" spans="1:18" x14ac:dyDescent="0.25">
      <c r="A53" s="21" t="str">
        <f>'Output - allocations'!A119</f>
        <v>Southern Generation GP Ltd</v>
      </c>
      <c r="B53" s="21" t="str">
        <f>'Output - allocations'!B119</f>
        <v>SOU2</v>
      </c>
      <c r="C53" s="21">
        <f>'Output - allocations'!C119</f>
        <v>0</v>
      </c>
      <c r="D53" s="21">
        <f>'Output - allocations'!D119</f>
        <v>0</v>
      </c>
      <c r="E53" s="21">
        <f>'Output - allocations'!E119</f>
        <v>0</v>
      </c>
      <c r="F53" s="21">
        <f>'Output - allocations'!F119</f>
        <v>0</v>
      </c>
      <c r="G53" s="21">
        <f>'Output - allocations'!G119</f>
        <v>0</v>
      </c>
      <c r="H53" s="21">
        <f>'Output - allocations'!H119</f>
        <v>0</v>
      </c>
      <c r="I53" s="21">
        <f>'Output - allocations'!I119</f>
        <v>0</v>
      </c>
      <c r="J53" s="21"/>
      <c r="K53" s="21" t="str">
        <f>'Output - allocations'!K119</f>
        <v>SOU2</v>
      </c>
      <c r="L53" s="21">
        <f>'Output - allocations'!L119</f>
        <v>0</v>
      </c>
      <c r="M53" s="21">
        <f>'Output - allocations'!M119</f>
        <v>0</v>
      </c>
      <c r="N53" s="21">
        <f>'Output - allocations'!N119</f>
        <v>0</v>
      </c>
      <c r="O53" s="21">
        <f>'Output - allocations'!O119</f>
        <v>0</v>
      </c>
      <c r="P53" s="21">
        <f>'Output - allocations'!P119</f>
        <v>0</v>
      </c>
      <c r="Q53" s="21">
        <f>'Output - allocations'!Q119</f>
        <v>0</v>
      </c>
      <c r="R53" s="21">
        <f>'Output - allocations'!R119</f>
        <v>0</v>
      </c>
    </row>
    <row r="54" spans="1:18" x14ac:dyDescent="0.25">
      <c r="A54" s="21" t="str">
        <f>'Output - allocations'!A120</f>
        <v>Southpark Utilities Ltd</v>
      </c>
      <c r="B54" s="21" t="str">
        <f>'Output - allocations'!B120</f>
        <v>SHPK</v>
      </c>
      <c r="C54" s="21">
        <f>'Output - allocations'!C120</f>
        <v>0</v>
      </c>
      <c r="D54" s="21">
        <f>'Output - allocations'!D120</f>
        <v>0</v>
      </c>
      <c r="E54" s="21">
        <f>'Output - allocations'!E120</f>
        <v>0</v>
      </c>
      <c r="F54" s="21">
        <f>'Output - allocations'!F120</f>
        <v>0</v>
      </c>
      <c r="G54" s="21">
        <f>'Output - allocations'!G120</f>
        <v>0</v>
      </c>
      <c r="H54" s="21">
        <f>'Output - allocations'!H120</f>
        <v>0</v>
      </c>
      <c r="I54" s="21">
        <f>'Output - allocations'!I120</f>
        <v>0</v>
      </c>
      <c r="J54" s="21"/>
      <c r="K54" s="21" t="str">
        <f>'Output - allocations'!K120</f>
        <v>SHPK</v>
      </c>
      <c r="L54" s="21">
        <f>'Output - allocations'!L120</f>
        <v>0</v>
      </c>
      <c r="M54" s="21">
        <f>'Output - allocations'!M120</f>
        <v>0</v>
      </c>
      <c r="N54" s="21">
        <f>'Output - allocations'!N120</f>
        <v>0</v>
      </c>
      <c r="O54" s="21">
        <f>'Output - allocations'!O120</f>
        <v>0</v>
      </c>
      <c r="P54" s="21">
        <f>'Output - allocations'!P120</f>
        <v>0</v>
      </c>
      <c r="Q54" s="21">
        <f>'Output - allocations'!Q120</f>
        <v>0</v>
      </c>
      <c r="R54" s="21">
        <f>'Output - allocations'!R120</f>
        <v>0</v>
      </c>
    </row>
    <row r="55" spans="1:18" x14ac:dyDescent="0.25">
      <c r="A55" s="21" t="str">
        <f>'Output - allocations'!A121</f>
        <v>Tararua Wind Power Ltd</v>
      </c>
      <c r="B55" s="21" t="str">
        <f>'Output - allocations'!B121</f>
        <v>TARW</v>
      </c>
      <c r="C55" s="21">
        <f>'Output - allocations'!C121</f>
        <v>2.6029999999999998E-3</v>
      </c>
      <c r="D55" s="21">
        <f>'Output - allocations'!D121</f>
        <v>6.1600000000000007E-5</v>
      </c>
      <c r="E55" s="21">
        <f>'Output - allocations'!E121</f>
        <v>7.9799999999999998E-6</v>
      </c>
      <c r="F55" s="21">
        <f>'Output - allocations'!F121</f>
        <v>7.43E-6</v>
      </c>
      <c r="G55" s="21">
        <f>'Output - allocations'!G121</f>
        <v>1.6119999999999999E-3</v>
      </c>
      <c r="H55" s="21">
        <f>'Output - allocations'!H121</f>
        <v>1.9E-6</v>
      </c>
      <c r="I55" s="21">
        <f>'Output - allocations'!I121</f>
        <v>1.6119999999999999E-3</v>
      </c>
      <c r="J55" s="21"/>
      <c r="K55" s="21" t="str">
        <f>'Output - allocations'!K121</f>
        <v>TARW</v>
      </c>
      <c r="L55" s="21">
        <f>'Output - allocations'!L121</f>
        <v>2.6073577359904377E-3</v>
      </c>
      <c r="M55" s="21">
        <f>'Output - allocations'!M121</f>
        <v>6.1768911025339283E-5</v>
      </c>
      <c r="N55" s="21">
        <f>'Output - allocations'!N121</f>
        <v>8.0094415335648682E-6</v>
      </c>
      <c r="O55" s="21">
        <f>'Output - allocations'!O121</f>
        <v>7.4611501979723831E-6</v>
      </c>
      <c r="P55" s="21">
        <f>'Output - allocations'!P121</f>
        <v>1.613355145135653E-3</v>
      </c>
      <c r="Q55" s="21">
        <f>'Output - allocations'!Q121</f>
        <v>1.9042239274999358E-6</v>
      </c>
      <c r="R55" s="21">
        <f>'Output - allocations'!R121</f>
        <v>1.613355145135653E-3</v>
      </c>
    </row>
    <row r="56" spans="1:18" x14ac:dyDescent="0.25">
      <c r="A56" s="21" t="str">
        <f>'Output - allocations'!A122</f>
        <v>The Lines Company Ltd</v>
      </c>
      <c r="B56" s="21" t="str">
        <f>'Output - allocations'!B122</f>
        <v>WTOM</v>
      </c>
      <c r="C56" s="21">
        <f>'Output - allocations'!C122</f>
        <v>1.572E-3</v>
      </c>
      <c r="D56" s="21">
        <f>'Output - allocations'!D122</f>
        <v>3.5750000000000001E-3</v>
      </c>
      <c r="E56" s="21">
        <f>'Output - allocations'!E122</f>
        <v>4.6889999999999996E-3</v>
      </c>
      <c r="F56" s="21">
        <f>'Output - allocations'!F122</f>
        <v>3.722E-3</v>
      </c>
      <c r="G56" s="21">
        <f>'Output - allocations'!G122</f>
        <v>1.804E-3</v>
      </c>
      <c r="H56" s="21">
        <f>'Output - allocations'!H122</f>
        <v>4.9040000000000004E-3</v>
      </c>
      <c r="I56" s="21">
        <f>'Output - allocations'!I122</f>
        <v>1.804E-3</v>
      </c>
      <c r="J56" s="21"/>
      <c r="K56" s="21" t="str">
        <f>'Output - allocations'!K122</f>
        <v>WTOM</v>
      </c>
      <c r="L56" s="21">
        <f>'Output - allocations'!L122</f>
        <v>1.574510262821051E-3</v>
      </c>
      <c r="M56" s="21">
        <f>'Output - allocations'!M122</f>
        <v>3.5840201675471106E-3</v>
      </c>
      <c r="N56" s="21">
        <f>'Output - allocations'!N122</f>
        <v>4.7049103344377488E-3</v>
      </c>
      <c r="O56" s="21">
        <f>'Output - allocations'!O122</f>
        <v>3.735992985233241E-3</v>
      </c>
      <c r="P56" s="21">
        <f>'Output - allocations'!P122</f>
        <v>1.8047493163831317E-3</v>
      </c>
      <c r="Q56" s="21">
        <f>'Output - allocations'!Q122</f>
        <v>4.9067015507304711E-3</v>
      </c>
      <c r="R56" s="21">
        <f>'Output - allocations'!R122</f>
        <v>1.8047493163831317E-3</v>
      </c>
    </row>
    <row r="57" spans="1:18" x14ac:dyDescent="0.25">
      <c r="A57" s="21" t="str">
        <f>'Output - allocations'!A123</f>
        <v>Todd Generation Taranaki Ltd</v>
      </c>
      <c r="B57" s="21" t="str">
        <f>'Output - allocations'!B123</f>
        <v>TOD3</v>
      </c>
      <c r="C57" s="21">
        <f>'Output - allocations'!C123</f>
        <v>4.8780000000000004E-3</v>
      </c>
      <c r="D57" s="21">
        <f>'Output - allocations'!D123</f>
        <v>1.8220000000000001E-3</v>
      </c>
      <c r="E57" s="21">
        <f>'Output - allocations'!E123</f>
        <v>2.97E-5</v>
      </c>
      <c r="F57" s="21">
        <f>'Output - allocations'!F123</f>
        <v>2.5500000000000002E-4</v>
      </c>
      <c r="G57" s="21">
        <f>'Output - allocations'!G123</f>
        <v>5.1980000000000004E-3</v>
      </c>
      <c r="H57" s="21">
        <f>'Output - allocations'!H123</f>
        <v>1.34E-5</v>
      </c>
      <c r="I57" s="21">
        <f>'Output - allocations'!I123</f>
        <v>5.1980000000000004E-3</v>
      </c>
      <c r="J57" s="21"/>
      <c r="K57" s="21" t="str">
        <f>'Output - allocations'!K123</f>
        <v>TOD3</v>
      </c>
      <c r="L57" s="21">
        <f>'Output - allocations'!L123</f>
        <v>4.8863337015188097E-3</v>
      </c>
      <c r="M57" s="21">
        <f>'Output - allocations'!M123</f>
        <v>1.8268891699746094E-3</v>
      </c>
      <c r="N57" s="21">
        <f>'Output - allocations'!N123</f>
        <v>2.9779605302525619E-5</v>
      </c>
      <c r="O57" s="21">
        <f>'Output - allocations'!O123</f>
        <v>2.5584898075411576E-4</v>
      </c>
      <c r="P57" s="21">
        <f>'Output - allocations'!P123</f>
        <v>5.2009621883956332E-3</v>
      </c>
      <c r="Q57" s="21">
        <f>'Output - allocations'!Q123</f>
        <v>1.3400886601984937E-5</v>
      </c>
      <c r="R57" s="21">
        <f>'Output - allocations'!R123</f>
        <v>5.2009621883956332E-3</v>
      </c>
    </row>
    <row r="58" spans="1:18" x14ac:dyDescent="0.25">
      <c r="A58" s="21" t="str">
        <f>'Output - allocations'!A124</f>
        <v>Top Energy Ltd</v>
      </c>
      <c r="B58" s="21" t="str">
        <f>'Output - allocations'!B124</f>
        <v>TOPE</v>
      </c>
      <c r="C58" s="21">
        <f>'Output - allocations'!C124</f>
        <v>0</v>
      </c>
      <c r="D58" s="21">
        <f>'Output - allocations'!D124</f>
        <v>2.398E-3</v>
      </c>
      <c r="E58" s="21">
        <f>'Output - allocations'!E124</f>
        <v>0</v>
      </c>
      <c r="F58" s="21">
        <f>'Output - allocations'!F124</f>
        <v>0</v>
      </c>
      <c r="G58" s="21">
        <f>'Output - allocations'!G124</f>
        <v>1.0838E-2</v>
      </c>
      <c r="H58" s="21">
        <f>'Output - allocations'!H124</f>
        <v>5.1619999999999999E-3</v>
      </c>
      <c r="I58" s="21">
        <f>'Output - allocations'!I124</f>
        <v>1.0838E-2</v>
      </c>
      <c r="J58" s="21"/>
      <c r="K58" s="21" t="str">
        <f>'Output - allocations'!K124</f>
        <v>TOPE</v>
      </c>
      <c r="L58" s="21">
        <f>'Output - allocations'!L124</f>
        <v>0</v>
      </c>
      <c r="M58" s="21">
        <f>'Output - allocations'!M124</f>
        <v>2.4045835604830654E-3</v>
      </c>
      <c r="N58" s="21">
        <f>'Output - allocations'!N124</f>
        <v>0</v>
      </c>
      <c r="O58" s="21">
        <f>'Output - allocations'!O124</f>
        <v>0</v>
      </c>
      <c r="P58" s="21">
        <f>'Output - allocations'!P124</f>
        <v>1.084386934032661E-2</v>
      </c>
      <c r="Q58" s="21">
        <f>'Output - allocations'!Q124</f>
        <v>5.1646674828663332E-3</v>
      </c>
      <c r="R58" s="21">
        <f>'Output - allocations'!R124</f>
        <v>1.084386934032661E-2</v>
      </c>
    </row>
    <row r="59" spans="1:18" x14ac:dyDescent="0.25">
      <c r="A59" s="21" t="str">
        <f>'Output - allocations'!A125</f>
        <v>Trustpower Ltd</v>
      </c>
      <c r="B59" s="21" t="str">
        <f>'Output - allocations'!B125</f>
        <v>TRUG</v>
      </c>
      <c r="C59" s="21">
        <f>'Output - allocations'!C125</f>
        <v>9.3199999999999999E-4</v>
      </c>
      <c r="D59" s="21">
        <f>'Output - allocations'!D125</f>
        <v>6.5510000000000004E-3</v>
      </c>
      <c r="E59" s="21">
        <f>'Output - allocations'!E125</f>
        <v>1.95E-4</v>
      </c>
      <c r="F59" s="21">
        <f>'Output - allocations'!F125</f>
        <v>1.6590000000000001E-3</v>
      </c>
      <c r="G59" s="21">
        <f>'Output - allocations'!G125</f>
        <v>1.6260000000000001E-3</v>
      </c>
      <c r="H59" s="21">
        <f>'Output - allocations'!H125</f>
        <v>1.1493E-2</v>
      </c>
      <c r="I59" s="21">
        <f>'Output - allocations'!I125</f>
        <v>1.6260000000000001E-3</v>
      </c>
      <c r="J59" s="21"/>
      <c r="K59" s="21" t="str">
        <f>'Output - allocations'!K125</f>
        <v>TRUG</v>
      </c>
      <c r="L59" s="21">
        <f>'Output - allocations'!L125</f>
        <v>3.7720175330990704E-5</v>
      </c>
      <c r="M59" s="21">
        <f>'Output - allocations'!M125</f>
        <v>6.4507275068061195E-3</v>
      </c>
      <c r="N59" s="21">
        <f>'Output - allocations'!N125</f>
        <v>7.4638572661543984E-6</v>
      </c>
      <c r="O59" s="21">
        <f>'Output - allocations'!O125</f>
        <v>5.5176980385028735E-5</v>
      </c>
      <c r="P59" s="21">
        <f>'Output - allocations'!P125</f>
        <v>1.6039338966675025E-3</v>
      </c>
      <c r="Q59" s="21">
        <f>'Output - allocations'!Q125</f>
        <v>1.1499290258671796E-2</v>
      </c>
      <c r="R59" s="21">
        <f>'Output - allocations'!R125</f>
        <v>1.6039338966675025E-3</v>
      </c>
    </row>
    <row r="60" spans="1:18" x14ac:dyDescent="0.25">
      <c r="A60" s="21" t="str">
        <f>'Output - allocations'!A126</f>
        <v>Unison Networks Ltd</v>
      </c>
      <c r="B60" s="21" t="str">
        <f>'Output - allocations'!B126</f>
        <v>UNIS</v>
      </c>
      <c r="C60" s="21">
        <f>'Output - allocations'!C126</f>
        <v>6.2899999999999996E-3</v>
      </c>
      <c r="D60" s="21">
        <f>'Output - allocations'!D126</f>
        <v>1.3355000000000001E-2</v>
      </c>
      <c r="E60" s="21">
        <f>'Output - allocations'!E126</f>
        <v>2.1975999999999999E-2</v>
      </c>
      <c r="F60" s="21">
        <f>'Output - allocations'!F126</f>
        <v>1.5997000000000001E-2</v>
      </c>
      <c r="G60" s="21">
        <f>'Output - allocations'!G126</f>
        <v>1.578E-3</v>
      </c>
      <c r="H60" s="21">
        <f>'Output - allocations'!H126</f>
        <v>3.0300000000000001E-9</v>
      </c>
      <c r="I60" s="21">
        <f>'Output - allocations'!I126</f>
        <v>1.578E-3</v>
      </c>
      <c r="J60" s="21"/>
      <c r="K60" s="21" t="str">
        <f>'Output - allocations'!K126</f>
        <v>UNIS</v>
      </c>
      <c r="L60" s="21">
        <f>'Output - allocations'!L126</f>
        <v>6.3009100705763484E-3</v>
      </c>
      <c r="M60" s="21">
        <f>'Output - allocations'!M126</f>
        <v>1.3389047568015185E-2</v>
      </c>
      <c r="N60" s="21">
        <f>'Output - allocations'!N126</f>
        <v>2.2049072592727842E-2</v>
      </c>
      <c r="O60" s="21">
        <f>'Output - allocations'!O126</f>
        <v>1.6058974810722496E-2</v>
      </c>
      <c r="P60" s="21">
        <f>'Output - allocations'!P126</f>
        <v>1.578989040842714E-3</v>
      </c>
      <c r="Q60" s="21">
        <f>'Output - allocations'!Q126</f>
        <v>3.0348584502799021E-9</v>
      </c>
      <c r="R60" s="21">
        <f>'Output - allocations'!R126</f>
        <v>1.578989040842714E-3</v>
      </c>
    </row>
    <row r="61" spans="1:18" x14ac:dyDescent="0.25">
      <c r="A61" s="21" t="str">
        <f>'Output - allocations'!A127</f>
        <v>Vector Ltd</v>
      </c>
      <c r="B61" s="21" t="str">
        <f>'Output - allocations'!B127</f>
        <v>VECT</v>
      </c>
      <c r="C61" s="21">
        <f>'Output - allocations'!C127</f>
        <v>5.4665999999999999E-2</v>
      </c>
      <c r="D61" s="21">
        <f>'Output - allocations'!D127</f>
        <v>0.107596</v>
      </c>
      <c r="E61" s="21">
        <f>'Output - allocations'!E127</f>
        <v>0.18998499999999999</v>
      </c>
      <c r="F61" s="21">
        <f>'Output - allocations'!F127</f>
        <v>0.14391799999999999</v>
      </c>
      <c r="G61" s="21">
        <f>'Output - allocations'!G127</f>
        <v>0.51065499999999997</v>
      </c>
      <c r="H61" s="21">
        <f>'Output - allocations'!H127</f>
        <v>0.24557100000000001</v>
      </c>
      <c r="I61" s="21">
        <f>'Output - allocations'!I127</f>
        <v>0.51065499999999997</v>
      </c>
      <c r="J61" s="21"/>
      <c r="K61" s="21" t="str">
        <f>'Output - allocations'!K127</f>
        <v>VECT</v>
      </c>
      <c r="L61" s="21">
        <f>'Output - allocations'!L127</f>
        <v>5.4758428375728037E-2</v>
      </c>
      <c r="M61" s="21">
        <f>'Output - allocations'!M127</f>
        <v>0.10787379683626371</v>
      </c>
      <c r="N61" s="21">
        <f>'Output - allocations'!N127</f>
        <v>0.19061299743192583</v>
      </c>
      <c r="O61" s="21">
        <f>'Output - allocations'!O127</f>
        <v>0.14447555083367475</v>
      </c>
      <c r="P61" s="21">
        <f>'Output - allocations'!P127</f>
        <v>0.5109504533579361</v>
      </c>
      <c r="Q61" s="21">
        <f>'Output - allocations'!Q127</f>
        <v>0.24570787943266789</v>
      </c>
      <c r="R61" s="21">
        <f>'Output - allocations'!R127</f>
        <v>0.5109504533579361</v>
      </c>
    </row>
    <row r="62" spans="1:18" x14ac:dyDescent="0.25">
      <c r="A62" s="21" t="str">
        <f>'Output - allocations'!A128</f>
        <v>Waipa Networks Ltd</v>
      </c>
      <c r="B62" s="21" t="str">
        <f>'Output - allocations'!B128</f>
        <v>WAIP</v>
      </c>
      <c r="C62" s="21">
        <f>'Output - allocations'!C128</f>
        <v>2.493E-3</v>
      </c>
      <c r="D62" s="21">
        <f>'Output - allocations'!D128</f>
        <v>5.921E-3</v>
      </c>
      <c r="E62" s="21">
        <f>'Output - allocations'!E128</f>
        <v>8.1320000000000003E-3</v>
      </c>
      <c r="F62" s="21">
        <f>'Output - allocations'!F128</f>
        <v>6.398E-3</v>
      </c>
      <c r="G62" s="21">
        <f>'Output - allocations'!G128</f>
        <v>3.2950000000000002E-3</v>
      </c>
      <c r="H62" s="21">
        <f>'Output - allocations'!H128</f>
        <v>1.0194E-2</v>
      </c>
      <c r="I62" s="21">
        <f>'Output - allocations'!I128</f>
        <v>3.2950000000000002E-3</v>
      </c>
      <c r="J62" s="21"/>
      <c r="K62" s="21" t="str">
        <f>'Output - allocations'!K128</f>
        <v>WAIP</v>
      </c>
      <c r="L62" s="21">
        <f>'Output - allocations'!L128</f>
        <v>2.4970869877388368E-3</v>
      </c>
      <c r="M62" s="21">
        <f>'Output - allocations'!M128</f>
        <v>5.9361108272225523E-3</v>
      </c>
      <c r="N62" s="21">
        <f>'Output - allocations'!N128</f>
        <v>8.1584689263418109E-3</v>
      </c>
      <c r="O62" s="21">
        <f>'Output - allocations'!O128</f>
        <v>6.4231148996091308E-3</v>
      </c>
      <c r="P62" s="21">
        <f>'Output - allocations'!P128</f>
        <v>3.2966836368125783E-3</v>
      </c>
      <c r="Q62" s="21">
        <f>'Output - allocations'!Q128</f>
        <v>1.0199324772364704E-2</v>
      </c>
      <c r="R62" s="21">
        <f>'Output - allocations'!R128</f>
        <v>3.2966836368125783E-3</v>
      </c>
    </row>
    <row r="63" spans="1:18" x14ac:dyDescent="0.25">
      <c r="A63" s="21" t="str">
        <f>'Output - allocations'!A129</f>
        <v>Waverley Wind Farm Ltd</v>
      </c>
      <c r="B63" s="21" t="str">
        <f>'Output - allocations'!B129</f>
        <v>WAV1</v>
      </c>
      <c r="C63" s="21">
        <f>'Output - allocations'!C129</f>
        <v>2.261E-3</v>
      </c>
      <c r="D63" s="21">
        <f>'Output - allocations'!D129</f>
        <v>9.7999999999999997E-5</v>
      </c>
      <c r="E63" s="21">
        <f>'Output - allocations'!E129</f>
        <v>1.1199999999999999E-5</v>
      </c>
      <c r="F63" s="21">
        <f>'Output - allocations'!F129</f>
        <v>9.5899999999999997E-6</v>
      </c>
      <c r="G63" s="21">
        <f>'Output - allocations'!G129</f>
        <v>1.5039999999999999E-3</v>
      </c>
      <c r="H63" s="21">
        <f>'Output - allocations'!H129</f>
        <v>2.9000000000000002E-6</v>
      </c>
      <c r="I63" s="21">
        <f>'Output - allocations'!I129</f>
        <v>1.5039999999999999E-3</v>
      </c>
      <c r="J63" s="21"/>
      <c r="K63" s="21" t="str">
        <f>'Output - allocations'!K129</f>
        <v>WAV1</v>
      </c>
      <c r="L63" s="21">
        <f>'Output - allocations'!L129</f>
        <v>2.2647950847064103E-3</v>
      </c>
      <c r="M63" s="21">
        <f>'Output - allocations'!M129</f>
        <v>9.8286402951975186E-5</v>
      </c>
      <c r="N63" s="21">
        <f>'Output - allocations'!N129</f>
        <v>1.1277967839064525E-5</v>
      </c>
      <c r="O63" s="21">
        <f>'Output - allocations'!O129</f>
        <v>9.6258887181362905E-6</v>
      </c>
      <c r="P63" s="21">
        <f>'Output - allocations'!P129</f>
        <v>1.5052731369621349E-3</v>
      </c>
      <c r="Q63" s="21">
        <f>'Output - allocations'!Q129</f>
        <v>2.899281504022962E-6</v>
      </c>
      <c r="R63" s="21">
        <f>'Output - allocations'!R129</f>
        <v>1.5052731369621349E-3</v>
      </c>
    </row>
    <row r="64" spans="1:18" x14ac:dyDescent="0.25">
      <c r="A64" s="21" t="str">
        <f>'Output - allocations'!A130</f>
        <v>WEL Networks Ltd</v>
      </c>
      <c r="B64" s="21" t="str">
        <f>'Output - allocations'!B130</f>
        <v>WELE</v>
      </c>
      <c r="C64" s="21">
        <f>'Output - allocations'!C130</f>
        <v>5.1380000000000002E-3</v>
      </c>
      <c r="D64" s="21">
        <f>'Output - allocations'!D130</f>
        <v>1.1261E-2</v>
      </c>
      <c r="E64" s="21">
        <f>'Output - allocations'!E130</f>
        <v>1.8157E-2</v>
      </c>
      <c r="F64" s="21">
        <f>'Output - allocations'!F130</f>
        <v>1.4075000000000001E-2</v>
      </c>
      <c r="G64" s="21">
        <f>'Output - allocations'!G130</f>
        <v>1.1275E-2</v>
      </c>
      <c r="H64" s="21">
        <f>'Output - allocations'!H130</f>
        <v>2.3765000000000001E-2</v>
      </c>
      <c r="I64" s="21">
        <f>'Output - allocations'!I130</f>
        <v>1.1275E-2</v>
      </c>
      <c r="J64" s="21"/>
      <c r="K64" s="21" t="str">
        <f>'Output - allocations'!K130</f>
        <v>WELE</v>
      </c>
      <c r="L64" s="21">
        <f>'Output - allocations'!L130</f>
        <v>5.1405151651697815E-3</v>
      </c>
      <c r="M64" s="21">
        <f>'Output - allocations'!M130</f>
        <v>1.1283729891658973E-2</v>
      </c>
      <c r="N64" s="21">
        <f>'Output - allocations'!N130</f>
        <v>1.8213946605679956E-2</v>
      </c>
      <c r="O64" s="21">
        <f>'Output - allocations'!O130</f>
        <v>1.4127744099546213E-2</v>
      </c>
      <c r="P64" s="21">
        <f>'Output - allocations'!P130</f>
        <v>1.1267389962350301E-2</v>
      </c>
      <c r="Q64" s="21">
        <f>'Output - allocations'!Q130</f>
        <v>2.377244401104206E-2</v>
      </c>
      <c r="R64" s="21">
        <f>'Output - allocations'!R130</f>
        <v>1.1267389962350301E-2</v>
      </c>
    </row>
    <row r="65" spans="1:28" x14ac:dyDescent="0.25">
      <c r="A65" s="21" t="str">
        <f>'Output - allocations'!A131</f>
        <v>Wellington Electricity Lines Ltd</v>
      </c>
      <c r="B65" s="21" t="str">
        <f>'Output - allocations'!B131</f>
        <v>UNET</v>
      </c>
      <c r="C65" s="21">
        <f>'Output - allocations'!C131</f>
        <v>0.117426</v>
      </c>
      <c r="D65" s="21">
        <f>'Output - allocations'!D131</f>
        <v>4.2397999999999998E-2</v>
      </c>
      <c r="E65" s="21">
        <f>'Output - allocations'!E131</f>
        <v>4.9097000000000002E-2</v>
      </c>
      <c r="F65" s="21">
        <f>'Output - allocations'!F131</f>
        <v>3.2148000000000003E-2</v>
      </c>
      <c r="G65" s="21">
        <f>'Output - allocations'!G131</f>
        <v>8.2649999999999998E-3</v>
      </c>
      <c r="H65" s="21">
        <f>'Output - allocations'!H131</f>
        <v>6.5500000000000003E-3</v>
      </c>
      <c r="I65" s="21">
        <f>'Output - allocations'!I131</f>
        <v>8.2649999999999998E-3</v>
      </c>
      <c r="J65" s="21"/>
      <c r="K65" s="21" t="str">
        <f>'Output - allocations'!K131</f>
        <v>UNET</v>
      </c>
      <c r="L65" s="21">
        <f>'Output - allocations'!L131</f>
        <v>0.11762372286543349</v>
      </c>
      <c r="M65" s="21">
        <f>'Output - allocations'!M131</f>
        <v>4.2507494561720024E-2</v>
      </c>
      <c r="N65" s="21">
        <f>'Output - allocations'!N131</f>
        <v>4.9259170448550826E-2</v>
      </c>
      <c r="O65" s="21">
        <f>'Output - allocations'!O131</f>
        <v>3.2272217302691392E-2</v>
      </c>
      <c r="P65" s="21">
        <f>'Output - allocations'!P131</f>
        <v>8.2694025046234163E-3</v>
      </c>
      <c r="Q65" s="21">
        <f>'Output - allocations'!Q131</f>
        <v>6.5540849725927884E-3</v>
      </c>
      <c r="R65" s="21">
        <f>'Output - allocations'!R131</f>
        <v>8.2694025046234163E-3</v>
      </c>
    </row>
    <row r="66" spans="1:28" x14ac:dyDescent="0.25">
      <c r="A66" s="21" t="str">
        <f>'Output - allocations'!A132</f>
        <v>Westpower Ltd</v>
      </c>
      <c r="B66" s="21" t="str">
        <f>'Output - allocations'!B132</f>
        <v>WPOW</v>
      </c>
      <c r="C66" s="21">
        <f>'Output - allocations'!C132</f>
        <v>3.9620000000000002E-3</v>
      </c>
      <c r="D66" s="21">
        <f>'Output - allocations'!D132</f>
        <v>8.7200000000000005E-4</v>
      </c>
      <c r="E66" s="21">
        <f>'Output - allocations'!E132</f>
        <v>1.755E-3</v>
      </c>
      <c r="F66" s="21">
        <f>'Output - allocations'!F132</f>
        <v>4.5399999999999998E-3</v>
      </c>
      <c r="G66" s="21">
        <f>'Output - allocations'!G132</f>
        <v>3.6200000000000002E-4</v>
      </c>
      <c r="H66" s="21">
        <f>'Output - allocations'!H132</f>
        <v>3.0299999999999999E-4</v>
      </c>
      <c r="I66" s="21">
        <f>'Output - allocations'!I132</f>
        <v>3.6200000000000002E-4</v>
      </c>
      <c r="J66" s="21"/>
      <c r="K66" s="21" t="str">
        <f>'Output - allocations'!K132</f>
        <v>WPOW</v>
      </c>
      <c r="L66" s="21">
        <f>'Output - allocations'!L132</f>
        <v>3.9690057886049698E-3</v>
      </c>
      <c r="M66" s="21">
        <f>'Output - allocations'!M132</f>
        <v>8.7389495329522374E-4</v>
      </c>
      <c r="N66" s="21">
        <f>'Output - allocations'!N132</f>
        <v>1.7610875587670653E-3</v>
      </c>
      <c r="O66" s="21">
        <f>'Output - allocations'!O132</f>
        <v>4.5576921746705596E-3</v>
      </c>
      <c r="P66" s="21">
        <f>'Output - allocations'!P132</f>
        <v>3.6222496149447575E-4</v>
      </c>
      <c r="Q66" s="21">
        <f>'Output - allocations'!Q132</f>
        <v>3.0302591455733737E-4</v>
      </c>
      <c r="R66" s="21">
        <f>'Output - allocations'!R132</f>
        <v>3.6222496149447575E-4</v>
      </c>
    </row>
    <row r="67" spans="1:28" x14ac:dyDescent="0.25">
      <c r="A67" s="21" t="str">
        <f>'Output - allocations'!A133</f>
        <v>Whareroa Cogeneration Ltd</v>
      </c>
      <c r="B67" s="21" t="str">
        <f>'Output - allocations'!B133</f>
        <v>KIWI</v>
      </c>
      <c r="C67" s="21">
        <f>'Output - allocations'!C133</f>
        <v>1.041E-3</v>
      </c>
      <c r="D67" s="21">
        <f>'Output - allocations'!D133</f>
        <v>2.6400000000000002E-4</v>
      </c>
      <c r="E67" s="21">
        <f>'Output - allocations'!E133</f>
        <v>5.49E-6</v>
      </c>
      <c r="F67" s="21">
        <f>'Output - allocations'!F133</f>
        <v>1.06E-5</v>
      </c>
      <c r="G67" s="21">
        <f>'Output - allocations'!G133</f>
        <v>1.8200000000000001E-4</v>
      </c>
      <c r="H67" s="21">
        <f>'Output - allocations'!H133</f>
        <v>3.8700000000000002E-6</v>
      </c>
      <c r="I67" s="21">
        <f>'Output - allocations'!I133</f>
        <v>1.8200000000000001E-4</v>
      </c>
      <c r="J67" s="21"/>
      <c r="K67" s="21" t="str">
        <f>'Output - allocations'!K133</f>
        <v>KIWI</v>
      </c>
      <c r="L67" s="21">
        <f>'Output - allocations'!L133</f>
        <v>1.0422560414578143E-3</v>
      </c>
      <c r="M67" s="21">
        <f>'Output - allocations'!M133</f>
        <v>2.6483595265762476E-4</v>
      </c>
      <c r="N67" s="21">
        <f>'Output - allocations'!N133</f>
        <v>5.5095726542883908E-6</v>
      </c>
      <c r="O67" s="21">
        <f>'Output - allocations'!O133</f>
        <v>1.0647381640216614E-5</v>
      </c>
      <c r="P67" s="21">
        <f>'Output - allocations'!P133</f>
        <v>1.8202923319205565E-4</v>
      </c>
      <c r="Q67" s="21">
        <f>'Output - allocations'!Q133</f>
        <v>3.8754550242579511E-6</v>
      </c>
      <c r="R67" s="21">
        <f>'Output - allocations'!R133</f>
        <v>1.8202923319205565E-4</v>
      </c>
    </row>
    <row r="68" spans="1:28" x14ac:dyDescent="0.25">
      <c r="A68" s="21" t="str">
        <f>'Output - allocations'!A134</f>
        <v>Winstone Pulp International Ltd</v>
      </c>
      <c r="B68" s="21" t="str">
        <f>'Output - allocations'!B134</f>
        <v>WNST</v>
      </c>
      <c r="C68" s="21">
        <f>'Output - allocations'!C134</f>
        <v>1.639E-3</v>
      </c>
      <c r="D68" s="21">
        <f>'Output - allocations'!D134</f>
        <v>2.928E-3</v>
      </c>
      <c r="E68" s="21">
        <f>'Output - allocations'!E134</f>
        <v>4.2830000000000003E-3</v>
      </c>
      <c r="F68" s="21">
        <f>'Output - allocations'!F134</f>
        <v>3.5690000000000001E-3</v>
      </c>
      <c r="G68" s="21">
        <f>'Output - allocations'!G134</f>
        <v>7.2099999999999996E-4</v>
      </c>
      <c r="H68" s="21">
        <f>'Output - allocations'!H134</f>
        <v>0</v>
      </c>
      <c r="I68" s="21">
        <f>'Output - allocations'!I134</f>
        <v>7.2099999999999996E-4</v>
      </c>
      <c r="J68" s="21"/>
      <c r="K68" s="21" t="str">
        <f>'Output - allocations'!K134</f>
        <v>WNST</v>
      </c>
      <c r="L68" s="21">
        <f>'Output - allocations'!L134</f>
        <v>1.6416751704852741E-3</v>
      </c>
      <c r="M68" s="21">
        <f>'Output - allocations'!M134</f>
        <v>2.9360213709330001E-3</v>
      </c>
      <c r="N68" s="21">
        <f>'Output - allocations'!N134</f>
        <v>4.2970590711406392E-3</v>
      </c>
      <c r="O68" s="21">
        <f>'Output - allocations'!O134</f>
        <v>3.5824590307553736E-3</v>
      </c>
      <c r="P68" s="21">
        <f>'Output - allocations'!P134</f>
        <v>7.2163998734454656E-4</v>
      </c>
      <c r="Q68" s="21">
        <f>'Output - allocations'!Q134</f>
        <v>0</v>
      </c>
      <c r="R68" s="21">
        <f>'Output - allocations'!R134</f>
        <v>7.2163998734454656E-4</v>
      </c>
    </row>
    <row r="72" spans="1:28" ht="18.75" x14ac:dyDescent="0.3">
      <c r="A72" s="113" t="s">
        <v>674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</row>
    <row r="75" spans="1:28" x14ac:dyDescent="0.25">
      <c r="C75" t="s">
        <v>567</v>
      </c>
    </row>
    <row r="76" spans="1:28" ht="90" x14ac:dyDescent="0.25">
      <c r="C76" s="117" t="str">
        <f>'Input - indicative pricing'!B68</f>
        <v>BPE-HAY A&amp;B Reconductoring</v>
      </c>
      <c r="D76" s="117" t="str">
        <f>'Input - indicative pricing'!C68</f>
        <v xml:space="preserve">HVDC </v>
      </c>
      <c r="E76" s="117" t="str">
        <f>'Input - indicative pricing'!D68</f>
        <v>LSI Reliability</v>
      </c>
      <c r="F76" s="117" t="str">
        <f>'Input - indicative pricing'!E68</f>
        <v>LSI Renewables</v>
      </c>
      <c r="G76" s="117" t="str">
        <f>'Input - indicative pricing'!F68</f>
        <v>North Island Grid Upgrade Project (NIGUP)</v>
      </c>
      <c r="H76" s="117" t="str">
        <f>'Input - indicative pricing'!G68</f>
        <v>WRK-WKM C (Wairakei Ring)</v>
      </c>
      <c r="I76" s="117" t="str">
        <f>'Input - indicative pricing'!H68</f>
        <v>Upper North Island Dynamic Reactive Support (UNIDRS)</v>
      </c>
    </row>
    <row r="77" spans="1:28" x14ac:dyDescent="0.25">
      <c r="A77" s="44" t="s">
        <v>648</v>
      </c>
      <c r="B77" s="44"/>
      <c r="C77" s="44">
        <f>'Input - indicative pricing'!B81</f>
        <v>6.3603099925776903</v>
      </c>
      <c r="D77" s="44">
        <f>'Input - indicative pricing'!C81</f>
        <v>115.9894907335743</v>
      </c>
      <c r="E77" s="44">
        <f>'Input - indicative pricing'!D81</f>
        <v>2.8779351557272519</v>
      </c>
      <c r="F77" s="44">
        <f>'Input - indicative pricing'!E81</f>
        <v>2.911240994420206</v>
      </c>
      <c r="G77" s="44">
        <f>'Input - indicative pricing'!F81</f>
        <v>67.602097491359316</v>
      </c>
      <c r="H77" s="44">
        <f>'Input - indicative pricing'!G81</f>
        <v>9.9643798435923809</v>
      </c>
      <c r="I77" s="44">
        <f>'Input - indicative pricing'!H81</f>
        <v>4.8601302306418361</v>
      </c>
      <c r="J77" s="44">
        <f>SUM(C77:I77)</f>
        <v>210.56558444189298</v>
      </c>
    </row>
    <row r="81" spans="1:28" ht="18.75" x14ac:dyDescent="0.3">
      <c r="A81" s="113" t="s">
        <v>687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</row>
    <row r="84" spans="1:28" x14ac:dyDescent="0.25">
      <c r="A84" s="1" t="s">
        <v>567</v>
      </c>
      <c r="C84" s="1" t="s">
        <v>647</v>
      </c>
      <c r="K84" s="1" t="s">
        <v>646</v>
      </c>
      <c r="T84" s="1" t="s">
        <v>662</v>
      </c>
    </row>
    <row r="85" spans="1:28" ht="56.25" x14ac:dyDescent="0.25">
      <c r="A85" s="136" t="s">
        <v>525</v>
      </c>
      <c r="B85" s="136" t="s">
        <v>540</v>
      </c>
      <c r="C85" s="136" t="str">
        <f t="shared" ref="C85:I85" si="0">C15</f>
        <v>BPE-HAY A&amp;B Reconductoring</v>
      </c>
      <c r="D85" s="136" t="str">
        <f t="shared" si="0"/>
        <v xml:space="preserve">HVDC </v>
      </c>
      <c r="E85" s="136" t="str">
        <f t="shared" si="0"/>
        <v>LSI Reliability</v>
      </c>
      <c r="F85" s="136" t="str">
        <f t="shared" si="0"/>
        <v>LSI Renewables</v>
      </c>
      <c r="G85" s="136" t="str">
        <f t="shared" si="0"/>
        <v>North Island Grid Upgrade Project (NIGUP)</v>
      </c>
      <c r="H85" s="136" t="str">
        <f t="shared" si="0"/>
        <v>WRK-WKM C (Wairakei Ring)</v>
      </c>
      <c r="I85" s="136" t="str">
        <f t="shared" si="0"/>
        <v>Upper North Island Dynamic Reactive Support (UNIDRS)</v>
      </c>
      <c r="J85" s="136"/>
      <c r="K85" s="136" t="str">
        <f t="shared" ref="K85:R85" si="1">K15</f>
        <v>Customer code</v>
      </c>
      <c r="L85" s="136" t="str">
        <f t="shared" si="1"/>
        <v>BPE-HAY A&amp;B Reconductoring</v>
      </c>
      <c r="M85" s="136" t="str">
        <f t="shared" si="1"/>
        <v xml:space="preserve">HVDC </v>
      </c>
      <c r="N85" s="136" t="str">
        <f t="shared" si="1"/>
        <v>LSI Reliability</v>
      </c>
      <c r="O85" s="136" t="str">
        <f t="shared" si="1"/>
        <v>LSI Renewables</v>
      </c>
      <c r="P85" s="136" t="str">
        <f t="shared" si="1"/>
        <v>North Island Grid Upgrade Project (NIGUP)</v>
      </c>
      <c r="Q85" s="136" t="str">
        <f t="shared" si="1"/>
        <v>WRK-WKM C (Wairakei Ring)</v>
      </c>
      <c r="R85" s="136" t="str">
        <f t="shared" si="1"/>
        <v>Upper North Island Dynamic Reactive Support (UNIDRS)</v>
      </c>
      <c r="T85" s="136" t="str">
        <f>L85</f>
        <v>BPE-HAY A&amp;B Reconductoring</v>
      </c>
      <c r="U85" s="136" t="str">
        <f t="shared" ref="U85:Y85" si="2">M85</f>
        <v xml:space="preserve">HVDC </v>
      </c>
      <c r="V85" s="136" t="str">
        <f t="shared" si="2"/>
        <v>LSI Reliability</v>
      </c>
      <c r="W85" s="136" t="str">
        <f t="shared" si="2"/>
        <v>LSI Renewables</v>
      </c>
      <c r="X85" s="136" t="str">
        <f t="shared" si="2"/>
        <v>North Island Grid Upgrade Project (NIGUP)</v>
      </c>
      <c r="Y85" s="136" t="str">
        <f t="shared" si="2"/>
        <v>WRK-WKM C (Wairakei Ring)</v>
      </c>
      <c r="Z85" s="136" t="str">
        <f>R85</f>
        <v>Upper North Island Dynamic Reactive Support (UNIDRS)</v>
      </c>
      <c r="AB85" s="136" t="s">
        <v>661</v>
      </c>
    </row>
    <row r="86" spans="1:28" x14ac:dyDescent="0.25">
      <c r="A86" s="21" t="s">
        <v>541</v>
      </c>
      <c r="B86" s="21" t="s">
        <v>448</v>
      </c>
      <c r="C86" s="138">
        <f t="shared" ref="C86:I95" si="3">C$77*C16</f>
        <v>0.19642545350077681</v>
      </c>
      <c r="D86" s="138">
        <f t="shared" si="3"/>
        <v>0.98915837697592168</v>
      </c>
      <c r="E86" s="138">
        <f t="shared" si="3"/>
        <v>4.3076933410925507E-2</v>
      </c>
      <c r="F86" s="138">
        <f t="shared" si="3"/>
        <v>8.6836496381565903E-2</v>
      </c>
      <c r="G86" s="138">
        <f t="shared" si="3"/>
        <v>0.20179226101170755</v>
      </c>
      <c r="H86" s="138">
        <f t="shared" si="3"/>
        <v>2.4382837477270557E-2</v>
      </c>
      <c r="I86" s="138">
        <f t="shared" si="3"/>
        <v>1.4507488738465879E-2</v>
      </c>
      <c r="J86" s="138"/>
      <c r="K86" s="138"/>
      <c r="L86" s="138">
        <f t="shared" ref="L86:L101" si="4">C$77*L16</f>
        <v>0.19675689933562404</v>
      </c>
      <c r="M86" s="138">
        <f t="shared" ref="M86:M101" si="5">D$77*M16</f>
        <v>0.99176815150838027</v>
      </c>
      <c r="N86" s="138">
        <f t="shared" ref="N86:N101" si="6">E$77*N16</f>
        <v>4.322000700243922E-2</v>
      </c>
      <c r="O86" s="138">
        <f t="shared" ref="O86:O101" si="7">F$77*O16</f>
        <v>8.7173680309894669E-2</v>
      </c>
      <c r="P86" s="138">
        <f t="shared" ref="P86:P101" si="8">G$77*P16</f>
        <v>0.20192357194897387</v>
      </c>
      <c r="Q86" s="138">
        <f t="shared" ref="Q86:Q101" si="9">H$77*Q16</f>
        <v>2.4392554772723691E-2</v>
      </c>
      <c r="R86" s="138">
        <f t="shared" ref="R86:R101" si="10">I$77*R16</f>
        <v>1.4516929100222458E-2</v>
      </c>
      <c r="T86" s="138">
        <f>L86-C86</f>
        <v>3.3144583484723267E-4</v>
      </c>
      <c r="U86" s="138">
        <f t="shared" ref="U86:Z86" si="11">M86-D86</f>
        <v>2.6097745324585864E-3</v>
      </c>
      <c r="V86" s="138">
        <f t="shared" si="11"/>
        <v>1.4307359151371352E-4</v>
      </c>
      <c r="W86" s="138">
        <f t="shared" si="11"/>
        <v>3.3718392832876587E-4</v>
      </c>
      <c r="X86" s="138">
        <f t="shared" si="11"/>
        <v>1.3131093726631571E-4</v>
      </c>
      <c r="Y86" s="138">
        <f t="shared" si="11"/>
        <v>9.7172954531335454E-6</v>
      </c>
      <c r="Z86" s="138">
        <f t="shared" si="11"/>
        <v>9.4403617565790021E-6</v>
      </c>
      <c r="AB86" s="138">
        <f>SUM(T86:Z86)</f>
        <v>3.5719464816243267E-3</v>
      </c>
    </row>
    <row r="87" spans="1:28" x14ac:dyDescent="0.25">
      <c r="A87" s="21" t="s">
        <v>580</v>
      </c>
      <c r="B87" s="21" t="s">
        <v>449</v>
      </c>
      <c r="C87" s="138">
        <f t="shared" si="3"/>
        <v>0.36020979611964488</v>
      </c>
      <c r="D87" s="138">
        <f t="shared" si="3"/>
        <v>1.8206870360449157</v>
      </c>
      <c r="E87" s="138">
        <f t="shared" si="3"/>
        <v>2.5979120650749903E-2</v>
      </c>
      <c r="F87" s="138">
        <f t="shared" si="3"/>
        <v>0.13052840122582435</v>
      </c>
      <c r="G87" s="138">
        <f t="shared" si="3"/>
        <v>0.20165705681672483</v>
      </c>
      <c r="H87" s="138">
        <f t="shared" si="3"/>
        <v>2.7202756973007197E-2</v>
      </c>
      <c r="I87" s="138">
        <f t="shared" si="3"/>
        <v>1.4497768478004597E-2</v>
      </c>
      <c r="J87" s="138"/>
      <c r="K87" s="138"/>
      <c r="L87" s="138">
        <f t="shared" si="4"/>
        <v>0.36081454438713129</v>
      </c>
      <c r="M87" s="138">
        <f t="shared" si="5"/>
        <v>1.8254218970022769</v>
      </c>
      <c r="N87" s="138">
        <f t="shared" si="6"/>
        <v>2.6064121114373694E-2</v>
      </c>
      <c r="O87" s="138">
        <f t="shared" si="7"/>
        <v>0.13103350792904453</v>
      </c>
      <c r="P87" s="138">
        <f t="shared" si="8"/>
        <v>0.20179661033553278</v>
      </c>
      <c r="Q87" s="138">
        <f t="shared" si="9"/>
        <v>2.7220052714829118E-2</v>
      </c>
      <c r="R87" s="138">
        <f t="shared" si="10"/>
        <v>1.4507801425216592E-2</v>
      </c>
      <c r="T87" s="138">
        <f t="shared" ref="T87:T138" si="12">L87-C87</f>
        <v>6.047482674864102E-4</v>
      </c>
      <c r="U87" s="138">
        <f t="shared" ref="U87:U138" si="13">M87-D87</f>
        <v>4.7348609573611977E-3</v>
      </c>
      <c r="V87" s="138">
        <f t="shared" ref="V87:V138" si="14">N87-E87</f>
        <v>8.5000463623790407E-5</v>
      </c>
      <c r="W87" s="138">
        <f t="shared" ref="W87:W138" si="15">O87-F87</f>
        <v>5.051067032201817E-4</v>
      </c>
      <c r="X87" s="138">
        <f t="shared" ref="X87:X138" si="16">P87-G87</f>
        <v>1.3955351880795552E-4</v>
      </c>
      <c r="Y87" s="138">
        <f t="shared" ref="Y87:Y138" si="17">Q87-H87</f>
        <v>1.7295741821920368E-5</v>
      </c>
      <c r="Z87" s="138">
        <f t="shared" ref="Z87:Z138" si="18">R87-I87</f>
        <v>1.00329472119947E-5</v>
      </c>
      <c r="AB87" s="138">
        <f t="shared" ref="AB87:AB138" si="19">SUM(T87:Z87)</f>
        <v>6.0965985995334506E-3</v>
      </c>
    </row>
    <row r="88" spans="1:28" x14ac:dyDescent="0.25">
      <c r="A88" s="21" t="s">
        <v>545</v>
      </c>
      <c r="B88" s="21" t="s">
        <v>450</v>
      </c>
      <c r="C88" s="138">
        <f t="shared" si="3"/>
        <v>1.9398945477361955E-3</v>
      </c>
      <c r="D88" s="138">
        <f t="shared" si="3"/>
        <v>8.5600244161377834E-2</v>
      </c>
      <c r="E88" s="138">
        <f t="shared" si="3"/>
        <v>2.9930525619563417E-3</v>
      </c>
      <c r="F88" s="138">
        <f t="shared" si="3"/>
        <v>2.4570873992906541E-3</v>
      </c>
      <c r="G88" s="138">
        <f t="shared" si="3"/>
        <v>2.0145425052425076E-2</v>
      </c>
      <c r="H88" s="138">
        <f t="shared" si="3"/>
        <v>4.3245408521190931E-3</v>
      </c>
      <c r="I88" s="138">
        <f t="shared" si="3"/>
        <v>1.4483188087312672E-3</v>
      </c>
      <c r="J88" s="138"/>
      <c r="K88" s="138"/>
      <c r="L88" s="138">
        <f t="shared" si="4"/>
        <v>1.9411388718247216E-3</v>
      </c>
      <c r="M88" s="138">
        <f t="shared" si="5"/>
        <v>8.5788147742561716E-2</v>
      </c>
      <c r="N88" s="138">
        <f t="shared" si="6"/>
        <v>3.0029476115489956E-3</v>
      </c>
      <c r="O88" s="138">
        <f t="shared" si="7"/>
        <v>2.4679086723515147E-3</v>
      </c>
      <c r="P88" s="138">
        <f t="shared" si="8"/>
        <v>2.0152927176340183E-2</v>
      </c>
      <c r="Q88" s="138">
        <f t="shared" si="9"/>
        <v>4.3228273558802727E-3</v>
      </c>
      <c r="R88" s="138">
        <f t="shared" si="10"/>
        <v>1.4488581603281389E-3</v>
      </c>
      <c r="T88" s="138">
        <f t="shared" si="12"/>
        <v>1.2443240885260526E-6</v>
      </c>
      <c r="U88" s="138">
        <f t="shared" si="13"/>
        <v>1.8790358118388195E-4</v>
      </c>
      <c r="V88" s="138">
        <f t="shared" si="14"/>
        <v>9.8950495926539844E-6</v>
      </c>
      <c r="W88" s="138">
        <f t="shared" si="15"/>
        <v>1.0821273060860649E-5</v>
      </c>
      <c r="X88" s="138">
        <f t="shared" si="16"/>
        <v>7.5021239151068508E-6</v>
      </c>
      <c r="Y88" s="138">
        <f t="shared" si="17"/>
        <v>-1.7134962388204097E-6</v>
      </c>
      <c r="Z88" s="138">
        <f t="shared" si="18"/>
        <v>5.3935159687176423E-7</v>
      </c>
      <c r="AB88" s="138">
        <f t="shared" si="19"/>
        <v>2.1619220719908084E-4</v>
      </c>
    </row>
    <row r="89" spans="1:28" x14ac:dyDescent="0.25">
      <c r="A89" s="21" t="s">
        <v>542</v>
      </c>
      <c r="B89" s="21" t="s">
        <v>451</v>
      </c>
      <c r="C89" s="138">
        <f t="shared" si="3"/>
        <v>1.6479563190768796E-2</v>
      </c>
      <c r="D89" s="138">
        <f t="shared" si="3"/>
        <v>8.7456076013115017E-2</v>
      </c>
      <c r="E89" s="138">
        <f t="shared" si="3"/>
        <v>2.1785969128855294E-3</v>
      </c>
      <c r="F89" s="138">
        <f t="shared" si="3"/>
        <v>5.633251324203099E-3</v>
      </c>
      <c r="G89" s="138">
        <f t="shared" si="3"/>
        <v>1.0072712526212538E-2</v>
      </c>
      <c r="H89" s="138">
        <f t="shared" si="3"/>
        <v>1.3750844184157486E-3</v>
      </c>
      <c r="I89" s="138">
        <f t="shared" si="3"/>
        <v>7.2415940436563358E-4</v>
      </c>
      <c r="J89" s="138"/>
      <c r="K89" s="138"/>
      <c r="L89" s="138">
        <f t="shared" si="4"/>
        <v>1.6508288390792481E-2</v>
      </c>
      <c r="M89" s="138">
        <f t="shared" si="5"/>
        <v>8.7698916140555319E-2</v>
      </c>
      <c r="N89" s="138">
        <f t="shared" si="6"/>
        <v>2.1859341453204207E-3</v>
      </c>
      <c r="O89" s="138">
        <f t="shared" si="7"/>
        <v>5.653885470279273E-3</v>
      </c>
      <c r="P89" s="138">
        <f t="shared" si="8"/>
        <v>1.0069694406376482E-2</v>
      </c>
      <c r="Q89" s="138">
        <f t="shared" si="9"/>
        <v>1.3775685340270325E-3</v>
      </c>
      <c r="R89" s="138">
        <f t="shared" si="10"/>
        <v>7.2394242211213484E-4</v>
      </c>
      <c r="T89" s="138">
        <f t="shared" si="12"/>
        <v>2.8725200023685393E-5</v>
      </c>
      <c r="U89" s="138">
        <f t="shared" si="13"/>
        <v>2.4284012744030248E-4</v>
      </c>
      <c r="V89" s="138">
        <f t="shared" si="14"/>
        <v>7.3372324348912679E-6</v>
      </c>
      <c r="W89" s="138">
        <f t="shared" si="15"/>
        <v>2.0634146076174004E-5</v>
      </c>
      <c r="X89" s="138">
        <f t="shared" si="16"/>
        <v>-3.0181198360564737E-6</v>
      </c>
      <c r="Y89" s="138">
        <f t="shared" si="17"/>
        <v>2.4841156112838641E-6</v>
      </c>
      <c r="Z89" s="138">
        <f t="shared" si="18"/>
        <v>-2.1698225349873861E-7</v>
      </c>
      <c r="AB89" s="138">
        <f t="shared" si="19"/>
        <v>2.9878571949678179E-4</v>
      </c>
    </row>
    <row r="90" spans="1:28" x14ac:dyDescent="0.25">
      <c r="A90" s="21" t="s">
        <v>581</v>
      </c>
      <c r="B90" s="21" t="s">
        <v>452</v>
      </c>
      <c r="C90" s="138">
        <f t="shared" si="3"/>
        <v>4.2550473850344744E-3</v>
      </c>
      <c r="D90" s="138">
        <f t="shared" si="3"/>
        <v>0.24183808817950242</v>
      </c>
      <c r="E90" s="138">
        <f t="shared" si="3"/>
        <v>6.8840208924995866E-3</v>
      </c>
      <c r="F90" s="138">
        <f t="shared" si="3"/>
        <v>5.0160682333860148E-3</v>
      </c>
      <c r="G90" s="138">
        <f t="shared" si="3"/>
        <v>3.1975792113412956E-2</v>
      </c>
      <c r="H90" s="138">
        <f t="shared" si="3"/>
        <v>1.25551186029264E-3</v>
      </c>
      <c r="I90" s="138">
        <f t="shared" si="3"/>
        <v>2.2988415990935884E-3</v>
      </c>
      <c r="J90" s="138"/>
      <c r="K90" s="138"/>
      <c r="L90" s="138">
        <f t="shared" si="4"/>
        <v>4.2635140581791702E-3</v>
      </c>
      <c r="M90" s="138">
        <f t="shared" si="5"/>
        <v>0.2425153269874237</v>
      </c>
      <c r="N90" s="138">
        <f t="shared" si="6"/>
        <v>6.9053338072935294E-3</v>
      </c>
      <c r="O90" s="138">
        <f t="shared" si="7"/>
        <v>5.0348196482493312E-3</v>
      </c>
      <c r="P90" s="138">
        <f t="shared" si="8"/>
        <v>3.2014715457356617E-2</v>
      </c>
      <c r="Q90" s="138">
        <f t="shared" si="9"/>
        <v>1.2554704361494131E-3</v>
      </c>
      <c r="R90" s="138">
        <f t="shared" si="10"/>
        <v>2.3016399223350003E-3</v>
      </c>
      <c r="T90" s="138">
        <f t="shared" si="12"/>
        <v>8.4666731446957424E-6</v>
      </c>
      <c r="U90" s="138">
        <f t="shared" si="13"/>
        <v>6.772388079212821E-4</v>
      </c>
      <c r="V90" s="138">
        <f t="shared" si="14"/>
        <v>2.1312914793942747E-5</v>
      </c>
      <c r="W90" s="138">
        <f t="shared" si="15"/>
        <v>1.8751414863316454E-5</v>
      </c>
      <c r="X90" s="138">
        <f t="shared" si="16"/>
        <v>3.8923343943661481E-5</v>
      </c>
      <c r="Y90" s="138">
        <f t="shared" si="17"/>
        <v>-4.142414322693723E-8</v>
      </c>
      <c r="Z90" s="138">
        <f t="shared" si="18"/>
        <v>2.7983232414119721E-6</v>
      </c>
      <c r="AB90" s="138">
        <f t="shared" si="19"/>
        <v>7.6745005376508356E-4</v>
      </c>
    </row>
    <row r="91" spans="1:28" x14ac:dyDescent="0.25">
      <c r="A91" s="21" t="s">
        <v>582</v>
      </c>
      <c r="B91" s="21" t="s">
        <v>453</v>
      </c>
      <c r="C91" s="138">
        <f t="shared" si="3"/>
        <v>0.13278419171504444</v>
      </c>
      <c r="D91" s="138">
        <f t="shared" si="3"/>
        <v>14.554709265721105</v>
      </c>
      <c r="E91" s="138">
        <f t="shared" si="3"/>
        <v>0.69164264423530752</v>
      </c>
      <c r="F91" s="138">
        <f t="shared" si="3"/>
        <v>2.5356909061399996E-3</v>
      </c>
      <c r="G91" s="138">
        <f t="shared" si="3"/>
        <v>4.0018413651959976</v>
      </c>
      <c r="H91" s="138">
        <f t="shared" si="3"/>
        <v>2.1296669752113124</v>
      </c>
      <c r="I91" s="138">
        <f t="shared" si="3"/>
        <v>0.28770512926330477</v>
      </c>
      <c r="J91" s="138"/>
      <c r="K91" s="138"/>
      <c r="L91" s="138">
        <f t="shared" si="4"/>
        <v>0.13301034420691654</v>
      </c>
      <c r="M91" s="138">
        <f t="shared" si="5"/>
        <v>14.592369686002154</v>
      </c>
      <c r="N91" s="138">
        <f t="shared" si="6"/>
        <v>0.69392777222572422</v>
      </c>
      <c r="O91" s="138">
        <f t="shared" si="7"/>
        <v>2.5462709536743628E-3</v>
      </c>
      <c r="P91" s="138">
        <f t="shared" si="8"/>
        <v>4.0041646750396245</v>
      </c>
      <c r="Q91" s="138">
        <f t="shared" si="9"/>
        <v>2.1308551636480821</v>
      </c>
      <c r="R91" s="138">
        <f t="shared" si="10"/>
        <v>0.28787215941214889</v>
      </c>
      <c r="T91" s="138">
        <f t="shared" si="12"/>
        <v>2.2615249187210584E-4</v>
      </c>
      <c r="U91" s="138">
        <f t="shared" si="13"/>
        <v>3.7660420281049767E-2</v>
      </c>
      <c r="V91" s="138">
        <f t="shared" si="14"/>
        <v>2.285127990416691E-3</v>
      </c>
      <c r="W91" s="138">
        <f t="shared" si="15"/>
        <v>1.0580047534363216E-5</v>
      </c>
      <c r="X91" s="138">
        <f t="shared" si="16"/>
        <v>2.3233098436268307E-3</v>
      </c>
      <c r="Y91" s="138">
        <f t="shared" si="17"/>
        <v>1.1881884367697104E-3</v>
      </c>
      <c r="Z91" s="138">
        <f t="shared" si="18"/>
        <v>1.6703014884411616E-4</v>
      </c>
      <c r="AB91" s="138">
        <f t="shared" si="19"/>
        <v>4.3860809240113582E-2</v>
      </c>
    </row>
    <row r="92" spans="1:28" x14ac:dyDescent="0.25">
      <c r="A92" s="21" t="s">
        <v>583</v>
      </c>
      <c r="B92" s="21" t="s">
        <v>454</v>
      </c>
      <c r="C92" s="138">
        <f t="shared" si="3"/>
        <v>1.9990454306671679E-2</v>
      </c>
      <c r="D92" s="138">
        <f t="shared" si="3"/>
        <v>1.2277487594148841</v>
      </c>
      <c r="E92" s="138">
        <f t="shared" si="3"/>
        <v>3.1147892190436045E-2</v>
      </c>
      <c r="F92" s="138">
        <f t="shared" si="3"/>
        <v>2.4652388740750306E-2</v>
      </c>
      <c r="G92" s="138">
        <f t="shared" si="3"/>
        <v>1.767389236814098</v>
      </c>
      <c r="H92" s="138">
        <f t="shared" si="3"/>
        <v>0.14111554734495529</v>
      </c>
      <c r="I92" s="138">
        <f t="shared" si="3"/>
        <v>0.12706324474990016</v>
      </c>
      <c r="J92" s="138"/>
      <c r="K92" s="138"/>
      <c r="L92" s="138">
        <f t="shared" si="4"/>
        <v>2.0022898621743682E-2</v>
      </c>
      <c r="M92" s="138">
        <f t="shared" si="5"/>
        <v>1.2309523572980274</v>
      </c>
      <c r="N92" s="138">
        <f t="shared" si="6"/>
        <v>3.1250874947429633E-2</v>
      </c>
      <c r="O92" s="138">
        <f t="shared" si="7"/>
        <v>2.4747644318770721E-2</v>
      </c>
      <c r="P92" s="138">
        <f t="shared" si="8"/>
        <v>1.7684006710451663</v>
      </c>
      <c r="Q92" s="138">
        <f t="shared" si="9"/>
        <v>0.14119710833720647</v>
      </c>
      <c r="R92" s="138">
        <f t="shared" si="10"/>
        <v>0.12713595998012434</v>
      </c>
      <c r="T92" s="138">
        <f t="shared" si="12"/>
        <v>3.2444315072002738E-5</v>
      </c>
      <c r="U92" s="138">
        <f t="shared" si="13"/>
        <v>3.2035978831432832E-3</v>
      </c>
      <c r="V92" s="138">
        <f t="shared" si="14"/>
        <v>1.0298275699358733E-4</v>
      </c>
      <c r="W92" s="138">
        <f t="shared" si="15"/>
        <v>9.5255578020415205E-5</v>
      </c>
      <c r="X92" s="138">
        <f t="shared" si="16"/>
        <v>1.0114342310683089E-3</v>
      </c>
      <c r="Y92" s="138">
        <f t="shared" si="17"/>
        <v>8.156099225117841E-5</v>
      </c>
      <c r="Z92" s="138">
        <f t="shared" si="18"/>
        <v>7.2715230224174032E-5</v>
      </c>
      <c r="AB92" s="138">
        <f t="shared" si="19"/>
        <v>4.5999909867729498E-3</v>
      </c>
    </row>
    <row r="93" spans="1:28" x14ac:dyDescent="0.25">
      <c r="A93" s="21" t="s">
        <v>584</v>
      </c>
      <c r="B93" s="21" t="s">
        <v>455</v>
      </c>
      <c r="C93" s="138">
        <f t="shared" si="3"/>
        <v>1.7420889069670296E-2</v>
      </c>
      <c r="D93" s="138">
        <f t="shared" si="3"/>
        <v>0.1033466362436147</v>
      </c>
      <c r="E93" s="138">
        <f t="shared" si="3"/>
        <v>3.9914082674781255E-2</v>
      </c>
      <c r="F93" s="138">
        <f t="shared" si="3"/>
        <v>8.1951433992928785E-3</v>
      </c>
      <c r="G93" s="138">
        <f t="shared" si="3"/>
        <v>1.1695162866005162E-2</v>
      </c>
      <c r="H93" s="138">
        <f t="shared" si="3"/>
        <v>1.8633390307517751E-3</v>
      </c>
      <c r="I93" s="138">
        <f t="shared" si="3"/>
        <v>8.4080252990103763E-4</v>
      </c>
      <c r="J93" s="138"/>
      <c r="K93" s="138"/>
      <c r="L93" s="138">
        <f t="shared" si="4"/>
        <v>1.7447499922586915E-2</v>
      </c>
      <c r="M93" s="138">
        <f t="shared" si="5"/>
        <v>0.10360393009878469</v>
      </c>
      <c r="N93" s="138">
        <f t="shared" si="6"/>
        <v>4.0046842507366627E-2</v>
      </c>
      <c r="O93" s="138">
        <f t="shared" si="7"/>
        <v>8.2280234511331665E-3</v>
      </c>
      <c r="P93" s="138">
        <f t="shared" si="8"/>
        <v>1.1727605514078535E-2</v>
      </c>
      <c r="Q93" s="138">
        <f t="shared" si="9"/>
        <v>1.8629119510864892E-3</v>
      </c>
      <c r="R93" s="138">
        <f t="shared" si="10"/>
        <v>8.4313493526292195E-4</v>
      </c>
      <c r="T93" s="138">
        <f t="shared" si="12"/>
        <v>2.6610852916619104E-5</v>
      </c>
      <c r="U93" s="138">
        <f t="shared" si="13"/>
        <v>2.5729385516998216E-4</v>
      </c>
      <c r="V93" s="138">
        <f t="shared" si="14"/>
        <v>1.3275983258537183E-4</v>
      </c>
      <c r="W93" s="138">
        <f t="shared" si="15"/>
        <v>3.2880051840288027E-5</v>
      </c>
      <c r="X93" s="138">
        <f t="shared" si="16"/>
        <v>3.2442648073373326E-5</v>
      </c>
      <c r="Y93" s="138">
        <f t="shared" si="17"/>
        <v>-4.2707966528597943E-7</v>
      </c>
      <c r="Z93" s="138">
        <f t="shared" si="18"/>
        <v>2.3324053618843221E-6</v>
      </c>
      <c r="AB93" s="138">
        <f t="shared" si="19"/>
        <v>4.8389256628223278E-4</v>
      </c>
    </row>
    <row r="94" spans="1:28" x14ac:dyDescent="0.25">
      <c r="A94" s="21" t="s">
        <v>585</v>
      </c>
      <c r="B94" s="21" t="s">
        <v>458</v>
      </c>
      <c r="C94" s="138">
        <f t="shared" si="3"/>
        <v>0.10741291515465204</v>
      </c>
      <c r="D94" s="138">
        <f t="shared" si="3"/>
        <v>0.59015452885242603</v>
      </c>
      <c r="E94" s="138">
        <f t="shared" si="3"/>
        <v>2.192698795148593E-2</v>
      </c>
      <c r="F94" s="138">
        <f t="shared" si="3"/>
        <v>4.9744374871658066E-2</v>
      </c>
      <c r="G94" s="138">
        <f t="shared" si="3"/>
        <v>0.17407540104025024</v>
      </c>
      <c r="H94" s="138">
        <f t="shared" si="3"/>
        <v>1.4737317788673132E-2</v>
      </c>
      <c r="I94" s="138">
        <f t="shared" si="3"/>
        <v>1.2514835343902728E-2</v>
      </c>
      <c r="J94" s="138"/>
      <c r="K94" s="138"/>
      <c r="L94" s="138">
        <f t="shared" si="4"/>
        <v>0.10759513436286613</v>
      </c>
      <c r="M94" s="138">
        <f t="shared" si="5"/>
        <v>0.59164385196780755</v>
      </c>
      <c r="N94" s="138">
        <f t="shared" si="6"/>
        <v>2.1999967383057147E-2</v>
      </c>
      <c r="O94" s="138">
        <f t="shared" si="7"/>
        <v>4.9936002275349355E-2</v>
      </c>
      <c r="P94" s="138">
        <f t="shared" si="8"/>
        <v>0.17416153253389732</v>
      </c>
      <c r="Q94" s="138">
        <f t="shared" si="9"/>
        <v>1.4742992491834556E-2</v>
      </c>
      <c r="R94" s="138">
        <f t="shared" si="10"/>
        <v>1.2521027611474575E-2</v>
      </c>
      <c r="T94" s="138">
        <f t="shared" si="12"/>
        <v>1.822192082140961E-4</v>
      </c>
      <c r="U94" s="138">
        <f t="shared" si="13"/>
        <v>1.4893231153815245E-3</v>
      </c>
      <c r="V94" s="138">
        <f t="shared" si="14"/>
        <v>7.2979431571217057E-5</v>
      </c>
      <c r="W94" s="138">
        <f t="shared" si="15"/>
        <v>1.916274036912885E-4</v>
      </c>
      <c r="X94" s="138">
        <f t="shared" si="16"/>
        <v>8.6131493647084723E-5</v>
      </c>
      <c r="Y94" s="138">
        <f t="shared" si="17"/>
        <v>5.6747031614238358E-6</v>
      </c>
      <c r="Z94" s="138">
        <f t="shared" si="18"/>
        <v>6.1922675718469739E-6</v>
      </c>
      <c r="AB94" s="138">
        <f t="shared" si="19"/>
        <v>2.0341476232384817E-3</v>
      </c>
    </row>
    <row r="95" spans="1:28" x14ac:dyDescent="0.25">
      <c r="A95" s="21" t="s">
        <v>586</v>
      </c>
      <c r="B95" s="21" t="s">
        <v>456</v>
      </c>
      <c r="C95" s="138">
        <f t="shared" si="3"/>
        <v>1.0850688847337539E-2</v>
      </c>
      <c r="D95" s="138">
        <f t="shared" si="3"/>
        <v>0.40259952233623642</v>
      </c>
      <c r="E95" s="138">
        <f t="shared" si="3"/>
        <v>1.6251699824391792E-2</v>
      </c>
      <c r="F95" s="138">
        <f t="shared" si="3"/>
        <v>1.1921531872150743E-2</v>
      </c>
      <c r="G95" s="138">
        <f t="shared" si="3"/>
        <v>3.1299771138499362E-2</v>
      </c>
      <c r="H95" s="138">
        <f t="shared" si="3"/>
        <v>2.6305962787083886E-7</v>
      </c>
      <c r="I95" s="138">
        <f t="shared" si="3"/>
        <v>2.2502402967871701E-3</v>
      </c>
      <c r="J95" s="138"/>
      <c r="K95" s="138"/>
      <c r="L95" s="138">
        <f t="shared" si="4"/>
        <v>1.0870972947905448E-2</v>
      </c>
      <c r="M95" s="138">
        <f t="shared" si="5"/>
        <v>0.40363998693266445</v>
      </c>
      <c r="N95" s="138">
        <f t="shared" si="6"/>
        <v>1.6306409310557501E-2</v>
      </c>
      <c r="O95" s="138">
        <f t="shared" si="7"/>
        <v>1.1967870977085477E-2</v>
      </c>
      <c r="P95" s="138">
        <f t="shared" si="8"/>
        <v>3.1339799439858956E-2</v>
      </c>
      <c r="Q95" s="138">
        <f t="shared" si="9"/>
        <v>2.6302069713281325E-7</v>
      </c>
      <c r="R95" s="138">
        <f t="shared" si="10"/>
        <v>2.2531180589386163E-3</v>
      </c>
      <c r="T95" s="138">
        <f t="shared" si="12"/>
        <v>2.0284100567908789E-5</v>
      </c>
      <c r="U95" s="138">
        <f t="shared" si="13"/>
        <v>1.0404645964280368E-3</v>
      </c>
      <c r="V95" s="138">
        <f t="shared" si="14"/>
        <v>5.4709486165708393E-5</v>
      </c>
      <c r="W95" s="138">
        <f t="shared" si="15"/>
        <v>4.6339104934733921E-5</v>
      </c>
      <c r="X95" s="138">
        <f t="shared" si="16"/>
        <v>4.0028301359594509E-5</v>
      </c>
      <c r="Y95" s="138">
        <f t="shared" si="17"/>
        <v>-3.8930738025605881E-11</v>
      </c>
      <c r="Z95" s="138">
        <f t="shared" si="18"/>
        <v>2.8777621514462087E-6</v>
      </c>
      <c r="AB95" s="138">
        <f t="shared" si="19"/>
        <v>1.2047033126766906E-3</v>
      </c>
    </row>
    <row r="96" spans="1:28" x14ac:dyDescent="0.25">
      <c r="A96" s="139" t="s">
        <v>587</v>
      </c>
      <c r="B96" s="139" t="s">
        <v>457</v>
      </c>
      <c r="C96" s="156">
        <f t="shared" ref="C96:I105" si="20">C$77*C26</f>
        <v>0.17026549850130476</v>
      </c>
      <c r="D96" s="156">
        <f t="shared" si="20"/>
        <v>0.91666494526743769</v>
      </c>
      <c r="E96" s="156">
        <f t="shared" si="20"/>
        <v>2.7438233774703624E-2</v>
      </c>
      <c r="F96" s="156">
        <f t="shared" si="20"/>
        <v>1.9516959626593059E-2</v>
      </c>
      <c r="G96" s="156">
        <f t="shared" si="20"/>
        <v>0.11100264408081199</v>
      </c>
      <c r="H96" s="156">
        <f t="shared" si="20"/>
        <v>1.4508137052270506E-2</v>
      </c>
      <c r="I96" s="156">
        <f t="shared" si="20"/>
        <v>7.9803338387138944E-3</v>
      </c>
      <c r="J96" s="156"/>
      <c r="K96" s="156"/>
      <c r="L96" s="156">
        <f t="shared" si="4"/>
        <v>0.16555872162042426</v>
      </c>
      <c r="M96" s="156">
        <f t="shared" si="5"/>
        <v>0.63358367881521838</v>
      </c>
      <c r="N96" s="156">
        <f t="shared" si="6"/>
        <v>1.85714492984329E-2</v>
      </c>
      <c r="O96" s="156">
        <f t="shared" si="7"/>
        <v>1.3004749377656994E-2</v>
      </c>
      <c r="P96" s="156">
        <f t="shared" si="8"/>
        <v>7.4387047136588308E-2</v>
      </c>
      <c r="Q96" s="156">
        <f t="shared" si="9"/>
        <v>9.0189670224209151E-3</v>
      </c>
      <c r="R96" s="156">
        <f t="shared" si="10"/>
        <v>5.3479218836800409E-3</v>
      </c>
      <c r="S96" s="157"/>
      <c r="T96" s="157">
        <f t="shared" si="12"/>
        <v>-4.7067768808805033E-3</v>
      </c>
      <c r="U96" s="157">
        <f t="shared" si="13"/>
        <v>-0.28308126645221932</v>
      </c>
      <c r="V96" s="157">
        <f t="shared" si="14"/>
        <v>-8.8667844762707233E-3</v>
      </c>
      <c r="W96" s="157">
        <f t="shared" si="15"/>
        <v>-6.5122102489360654E-3</v>
      </c>
      <c r="X96" s="157">
        <f t="shared" si="16"/>
        <v>-3.6615596944223686E-2</v>
      </c>
      <c r="Y96" s="157">
        <f t="shared" si="17"/>
        <v>-5.4891700298495914E-3</v>
      </c>
      <c r="Z96" s="157">
        <f t="shared" si="18"/>
        <v>-2.6324119550338535E-3</v>
      </c>
      <c r="AA96" s="157"/>
      <c r="AB96" s="157">
        <f t="shared" si="19"/>
        <v>-0.34790421698741369</v>
      </c>
    </row>
    <row r="97" spans="1:28" x14ac:dyDescent="0.25">
      <c r="A97" s="153" t="s">
        <v>543</v>
      </c>
      <c r="B97" s="153" t="s">
        <v>460</v>
      </c>
      <c r="C97" s="154">
        <f t="shared" si="20"/>
        <v>7.6851625640316237E-2</v>
      </c>
      <c r="D97" s="154">
        <f t="shared" si="20"/>
        <v>3.7451846662963804</v>
      </c>
      <c r="E97" s="154">
        <f t="shared" si="20"/>
        <v>5.7846496630117762E-5</v>
      </c>
      <c r="F97" s="154">
        <f t="shared" si="20"/>
        <v>8.0059127346555675E-4</v>
      </c>
      <c r="G97" s="154">
        <f t="shared" si="20"/>
        <v>2.4665977311672274</v>
      </c>
      <c r="H97" s="154">
        <f t="shared" si="20"/>
        <v>0.76556330338320255</v>
      </c>
      <c r="I97" s="154">
        <f t="shared" si="20"/>
        <v>0.17733157172542865</v>
      </c>
      <c r="J97" s="154"/>
      <c r="K97" s="154"/>
      <c r="L97" s="154">
        <f t="shared" si="4"/>
        <v>7.6982264753466242E-2</v>
      </c>
      <c r="M97" s="154">
        <f t="shared" si="5"/>
        <v>3.7549241422128974</v>
      </c>
      <c r="N97" s="154">
        <f t="shared" si="6"/>
        <v>5.8099060397536291E-5</v>
      </c>
      <c r="O97" s="154">
        <f t="shared" si="7"/>
        <v>8.0506886349586426E-4</v>
      </c>
      <c r="P97" s="154">
        <f t="shared" si="8"/>
        <v>2.4680338310811694</v>
      </c>
      <c r="Q97" s="154">
        <f t="shared" si="9"/>
        <v>0.76599109244245844</v>
      </c>
      <c r="R97" s="154">
        <f t="shared" si="10"/>
        <v>0.17743481752496712</v>
      </c>
      <c r="S97" s="155"/>
      <c r="T97" s="154">
        <f t="shared" si="12"/>
        <v>1.3063911315000509E-4</v>
      </c>
      <c r="U97" s="154">
        <f t="shared" si="13"/>
        <v>9.7394759165170264E-3</v>
      </c>
      <c r="V97" s="154">
        <f t="shared" si="14"/>
        <v>2.525637674185286E-7</v>
      </c>
      <c r="W97" s="154">
        <f t="shared" si="15"/>
        <v>4.4775900303075083E-6</v>
      </c>
      <c r="X97" s="154">
        <f t="shared" si="16"/>
        <v>1.4360999139420016E-3</v>
      </c>
      <c r="Y97" s="154">
        <f t="shared" si="17"/>
        <v>4.2778905925588973E-4</v>
      </c>
      <c r="Z97" s="154">
        <f t="shared" si="18"/>
        <v>1.0324579953846502E-4</v>
      </c>
      <c r="AA97" s="155"/>
      <c r="AB97" s="154">
        <f t="shared" si="19"/>
        <v>1.1841979956201114E-2</v>
      </c>
    </row>
    <row r="98" spans="1:28" x14ac:dyDescent="0.25">
      <c r="A98" s="153" t="s">
        <v>588</v>
      </c>
      <c r="B98" s="153" t="s">
        <v>482</v>
      </c>
      <c r="C98" s="154">
        <f t="shared" si="20"/>
        <v>1.7618058679440201E-4</v>
      </c>
      <c r="D98" s="154">
        <f t="shared" si="20"/>
        <v>1.0439054166021687E-3</v>
      </c>
      <c r="E98" s="154">
        <f t="shared" si="20"/>
        <v>4.0291092180181525E-4</v>
      </c>
      <c r="F98" s="154">
        <f t="shared" si="20"/>
        <v>8.2679244241533844E-5</v>
      </c>
      <c r="G98" s="154">
        <f t="shared" si="20"/>
        <v>1.1830367060987881E-4</v>
      </c>
      <c r="H98" s="154">
        <f t="shared" si="20"/>
        <v>1.8832677904389597E-5</v>
      </c>
      <c r="I98" s="154">
        <f t="shared" si="20"/>
        <v>8.5052279036232134E-6</v>
      </c>
      <c r="J98" s="154"/>
      <c r="K98" s="154"/>
      <c r="L98" s="154">
        <f t="shared" si="4"/>
        <v>1.7623737295542372E-4</v>
      </c>
      <c r="M98" s="154">
        <f t="shared" si="5"/>
        <v>1.0465043444321677E-3</v>
      </c>
      <c r="N98" s="154">
        <f t="shared" si="6"/>
        <v>4.0451356068047179E-4</v>
      </c>
      <c r="O98" s="154">
        <f t="shared" si="7"/>
        <v>8.3111347991244311E-5</v>
      </c>
      <c r="P98" s="154">
        <f t="shared" si="8"/>
        <v>1.18460661758369E-4</v>
      </c>
      <c r="Q98" s="154">
        <f t="shared" si="9"/>
        <v>1.8817292435217029E-5</v>
      </c>
      <c r="R98" s="154">
        <f t="shared" si="10"/>
        <v>8.5165144976052703E-6</v>
      </c>
      <c r="S98" s="155"/>
      <c r="T98" s="154">
        <f t="shared" si="12"/>
        <v>5.6786161021712966E-8</v>
      </c>
      <c r="U98" s="154">
        <f t="shared" si="13"/>
        <v>2.5989278299989524E-6</v>
      </c>
      <c r="V98" s="154">
        <f t="shared" si="14"/>
        <v>1.6026388786565373E-6</v>
      </c>
      <c r="W98" s="154">
        <f t="shared" si="15"/>
        <v>4.3210374971046795E-7</v>
      </c>
      <c r="X98" s="154">
        <f t="shared" si="16"/>
        <v>1.5699114849018899E-7</v>
      </c>
      <c r="Y98" s="154">
        <f t="shared" si="17"/>
        <v>-1.5385469172568149E-8</v>
      </c>
      <c r="Z98" s="154">
        <f t="shared" si="18"/>
        <v>1.1286593982056954E-8</v>
      </c>
      <c r="AA98" s="155"/>
      <c r="AB98" s="154">
        <f t="shared" si="19"/>
        <v>4.8433488926873484E-6</v>
      </c>
    </row>
    <row r="99" spans="1:28" x14ac:dyDescent="0.25">
      <c r="A99" s="153" t="s">
        <v>544</v>
      </c>
      <c r="B99" s="153" t="s">
        <v>461</v>
      </c>
      <c r="C99" s="154">
        <f t="shared" si="20"/>
        <v>1.4895846002616949E-2</v>
      </c>
      <c r="D99" s="154">
        <f t="shared" si="20"/>
        <v>0.27976665164938125</v>
      </c>
      <c r="E99" s="154">
        <f t="shared" si="20"/>
        <v>1.0521730929338833E-2</v>
      </c>
      <c r="F99" s="154">
        <f t="shared" si="20"/>
        <v>1.2524158757995727E-2</v>
      </c>
      <c r="G99" s="154">
        <f t="shared" si="20"/>
        <v>2.4404357194380714E-2</v>
      </c>
      <c r="H99" s="154">
        <f t="shared" si="20"/>
        <v>5.7693759294399886E-8</v>
      </c>
      <c r="I99" s="154">
        <f t="shared" si="20"/>
        <v>1.7545070132617027E-3</v>
      </c>
      <c r="J99" s="154"/>
      <c r="K99" s="154"/>
      <c r="L99" s="154">
        <f t="shared" si="4"/>
        <v>1.4921030985531965E-2</v>
      </c>
      <c r="M99" s="154">
        <f t="shared" si="5"/>
        <v>0.28048130187384462</v>
      </c>
      <c r="N99" s="154">
        <f t="shared" si="6"/>
        <v>1.0557780938386071E-2</v>
      </c>
      <c r="O99" s="154">
        <f t="shared" si="7"/>
        <v>1.257158304671141E-2</v>
      </c>
      <c r="P99" s="154">
        <f t="shared" si="8"/>
        <v>2.4397684755842357E-2</v>
      </c>
      <c r="Q99" s="154">
        <f t="shared" si="9"/>
        <v>0</v>
      </c>
      <c r="R99" s="154">
        <f t="shared" si="10"/>
        <v>1.7540273103907008E-3</v>
      </c>
      <c r="S99" s="155"/>
      <c r="T99" s="154">
        <f t="shared" si="12"/>
        <v>2.5184982915016016E-5</v>
      </c>
      <c r="U99" s="154">
        <f t="shared" si="13"/>
        <v>7.1465022446337567E-4</v>
      </c>
      <c r="V99" s="154">
        <f t="shared" si="14"/>
        <v>3.605000904723793E-5</v>
      </c>
      <c r="W99" s="154">
        <f t="shared" si="15"/>
        <v>4.7424288715682342E-5</v>
      </c>
      <c r="X99" s="154">
        <f t="shared" si="16"/>
        <v>-6.672438538357639E-6</v>
      </c>
      <c r="Y99" s="154">
        <f t="shared" si="17"/>
        <v>-5.7693759294399886E-8</v>
      </c>
      <c r="Z99" s="154">
        <f t="shared" si="18"/>
        <v>-4.7970287100191321E-7</v>
      </c>
      <c r="AA99" s="155"/>
      <c r="AB99" s="154">
        <f t="shared" si="19"/>
        <v>8.1609966997265801E-4</v>
      </c>
    </row>
    <row r="100" spans="1:28" x14ac:dyDescent="0.25">
      <c r="A100" s="153" t="s">
        <v>589</v>
      </c>
      <c r="B100" s="153" t="s">
        <v>471</v>
      </c>
      <c r="C100" s="154">
        <f t="shared" si="20"/>
        <v>2.2133878774170364E-3</v>
      </c>
      <c r="D100" s="154">
        <f t="shared" si="20"/>
        <v>7.9916759115432695E-2</v>
      </c>
      <c r="E100" s="154">
        <f t="shared" si="20"/>
        <v>3.0247098486693418E-3</v>
      </c>
      <c r="F100" s="154">
        <f t="shared" si="20"/>
        <v>2.2533005296812392E-3</v>
      </c>
      <c r="G100" s="154">
        <f t="shared" si="20"/>
        <v>0.13736746210244213</v>
      </c>
      <c r="H100" s="154">
        <f t="shared" si="20"/>
        <v>1.1748003835595416E-2</v>
      </c>
      <c r="I100" s="154">
        <f t="shared" si="20"/>
        <v>9.8757846286642113E-3</v>
      </c>
      <c r="J100" s="154"/>
      <c r="K100" s="154"/>
      <c r="L100" s="154">
        <f t="shared" si="4"/>
        <v>2.2149458284545722E-3</v>
      </c>
      <c r="M100" s="154">
        <f t="shared" si="5"/>
        <v>8.0107074082923779E-2</v>
      </c>
      <c r="N100" s="154">
        <f t="shared" si="6"/>
        <v>3.0345767286239288E-3</v>
      </c>
      <c r="O100" s="154">
        <f t="shared" si="7"/>
        <v>2.2628728050879858E-3</v>
      </c>
      <c r="P100" s="154">
        <f t="shared" si="8"/>
        <v>0.13747943975294227</v>
      </c>
      <c r="Q100" s="154">
        <f t="shared" si="9"/>
        <v>1.1749805254759353E-2</v>
      </c>
      <c r="R100" s="154">
        <f t="shared" si="10"/>
        <v>9.8838350588216703E-3</v>
      </c>
      <c r="S100" s="155"/>
      <c r="T100" s="154">
        <f t="shared" si="12"/>
        <v>1.5579510375357368E-6</v>
      </c>
      <c r="U100" s="154">
        <f t="shared" si="13"/>
        <v>1.9031496749108423E-4</v>
      </c>
      <c r="V100" s="154">
        <f t="shared" si="14"/>
        <v>9.8668799545869289E-6</v>
      </c>
      <c r="W100" s="154">
        <f t="shared" si="15"/>
        <v>9.5722754067466796E-6</v>
      </c>
      <c r="X100" s="154">
        <f t="shared" si="16"/>
        <v>1.1197765050013908E-4</v>
      </c>
      <c r="Y100" s="154">
        <f t="shared" si="17"/>
        <v>1.8014191639371263E-6</v>
      </c>
      <c r="Z100" s="154">
        <f t="shared" si="18"/>
        <v>8.0504301574590292E-6</v>
      </c>
      <c r="AA100" s="155"/>
      <c r="AB100" s="154">
        <f t="shared" si="19"/>
        <v>3.3314157371148881E-4</v>
      </c>
    </row>
    <row r="101" spans="1:28" x14ac:dyDescent="0.25">
      <c r="A101" s="153" t="s">
        <v>590</v>
      </c>
      <c r="B101" s="153" t="s">
        <v>463</v>
      </c>
      <c r="C101" s="154">
        <f t="shared" si="20"/>
        <v>0.20252499078365882</v>
      </c>
      <c r="D101" s="154">
        <f t="shared" si="20"/>
        <v>1.0169958547519795</v>
      </c>
      <c r="E101" s="154">
        <f t="shared" si="20"/>
        <v>3.6872105215177552E-2</v>
      </c>
      <c r="F101" s="154">
        <f t="shared" si="20"/>
        <v>8.5922366709317952E-2</v>
      </c>
      <c r="G101" s="154">
        <f t="shared" si="20"/>
        <v>0.16244784027173645</v>
      </c>
      <c r="H101" s="154">
        <f t="shared" si="20"/>
        <v>1.9580006392659031E-2</v>
      </c>
      <c r="I101" s="154">
        <f t="shared" si="20"/>
        <v>1.1678892944232333E-2</v>
      </c>
      <c r="J101" s="154"/>
      <c r="K101" s="154"/>
      <c r="L101" s="154">
        <f t="shared" si="4"/>
        <v>0.20286568056220267</v>
      </c>
      <c r="M101" s="154">
        <f t="shared" si="5"/>
        <v>1.0195780673020076</v>
      </c>
      <c r="N101" s="154">
        <f t="shared" si="6"/>
        <v>3.6993671647073269E-2</v>
      </c>
      <c r="O101" s="154">
        <f t="shared" si="7"/>
        <v>8.6253979356382543E-2</v>
      </c>
      <c r="P101" s="154">
        <f t="shared" si="8"/>
        <v>0.16254959291992349</v>
      </c>
      <c r="Q101" s="154">
        <f t="shared" si="9"/>
        <v>1.95894929679294E-2</v>
      </c>
      <c r="R101" s="154">
        <f t="shared" si="10"/>
        <v>1.1686208266387315E-2</v>
      </c>
      <c r="S101" s="155"/>
      <c r="T101" s="154">
        <f t="shared" si="12"/>
        <v>3.4068977854384563E-4</v>
      </c>
      <c r="U101" s="154">
        <f t="shared" si="13"/>
        <v>2.5822125500281068E-3</v>
      </c>
      <c r="V101" s="154">
        <f t="shared" si="14"/>
        <v>1.2156643189571714E-4</v>
      </c>
      <c r="W101" s="154">
        <f t="shared" si="15"/>
        <v>3.3161264706459137E-4</v>
      </c>
      <c r="X101" s="154">
        <f t="shared" si="16"/>
        <v>1.0175264818704233E-4</v>
      </c>
      <c r="Y101" s="154">
        <f t="shared" si="17"/>
        <v>9.4865752703690576E-6</v>
      </c>
      <c r="Z101" s="154">
        <f t="shared" si="18"/>
        <v>7.3153221549823039E-6</v>
      </c>
      <c r="AA101" s="155"/>
      <c r="AB101" s="154">
        <f t="shared" si="19"/>
        <v>3.4946359531446546E-3</v>
      </c>
    </row>
    <row r="102" spans="1:28" x14ac:dyDescent="0.25">
      <c r="A102" s="153" t="s">
        <v>591</v>
      </c>
      <c r="B102" s="153" t="s">
        <v>464</v>
      </c>
      <c r="C102" s="154">
        <f t="shared" si="20"/>
        <v>0.12842101906013614</v>
      </c>
      <c r="D102" s="154">
        <f t="shared" si="20"/>
        <v>0.52496843506015722</v>
      </c>
      <c r="E102" s="154">
        <f t="shared" si="20"/>
        <v>2.5000622697802639E-2</v>
      </c>
      <c r="F102" s="154">
        <f t="shared" si="20"/>
        <v>5.4577034922395601E-2</v>
      </c>
      <c r="G102" s="154">
        <f t="shared" si="20"/>
        <v>9.8834266532367321E-2</v>
      </c>
      <c r="H102" s="154">
        <f t="shared" si="20"/>
        <v>1.2495332323864844E-2</v>
      </c>
      <c r="I102" s="154">
        <f t="shared" si="20"/>
        <v>7.1055103971983643E-3</v>
      </c>
      <c r="J102" s="154"/>
      <c r="K102" s="154"/>
      <c r="L102" s="154">
        <f t="shared" ref="L102:L138" si="21">C$77*L32</f>
        <v>0.12864021108665363</v>
      </c>
      <c r="M102" s="154">
        <f t="shared" ref="M102:M138" si="22">D$77*M32</f>
        <v>0.52630689169206535</v>
      </c>
      <c r="N102" s="154">
        <f t="shared" ref="N102:N138" si="23">E$77*N32</f>
        <v>2.5083149120571798E-2</v>
      </c>
      <c r="O102" s="154">
        <f t="shared" ref="O102:O138" si="24">F$77*O32</f>
        <v>5.4788385516120683E-2</v>
      </c>
      <c r="P102" s="154">
        <f t="shared" ref="P102:P138" si="25">G$77*P32</f>
        <v>9.8910389965748718E-2</v>
      </c>
      <c r="Q102" s="154">
        <f t="shared" ref="Q102:Q138" si="26">H$77*Q32</f>
        <v>1.2506081603346538E-2</v>
      </c>
      <c r="R102" s="154">
        <f t="shared" ref="R102:R138" si="27">I$77*R32</f>
        <v>7.1109831534228955E-3</v>
      </c>
      <c r="S102" s="155"/>
      <c r="T102" s="154">
        <f t="shared" si="12"/>
        <v>2.1919202651748959E-4</v>
      </c>
      <c r="U102" s="154">
        <f t="shared" si="13"/>
        <v>1.3384566319081248E-3</v>
      </c>
      <c r="V102" s="154">
        <f t="shared" si="14"/>
        <v>8.2526422769159391E-5</v>
      </c>
      <c r="W102" s="154">
        <f t="shared" si="15"/>
        <v>2.1135059372508203E-4</v>
      </c>
      <c r="X102" s="154">
        <f t="shared" si="16"/>
        <v>7.6123433381397598E-5</v>
      </c>
      <c r="Y102" s="154">
        <f t="shared" si="17"/>
        <v>1.0749279481693866E-5</v>
      </c>
      <c r="Z102" s="154">
        <f t="shared" si="18"/>
        <v>5.4727562245312014E-6</v>
      </c>
      <c r="AA102" s="155"/>
      <c r="AB102" s="154">
        <f t="shared" si="19"/>
        <v>1.9438711440074785E-3</v>
      </c>
    </row>
    <row r="103" spans="1:28" x14ac:dyDescent="0.25">
      <c r="A103" s="153" t="s">
        <v>592</v>
      </c>
      <c r="B103" s="153" t="s">
        <v>465</v>
      </c>
      <c r="C103" s="154">
        <f t="shared" si="20"/>
        <v>4.4325000338273926E-2</v>
      </c>
      <c r="D103" s="154">
        <f t="shared" si="20"/>
        <v>6.3910209394199433E-2</v>
      </c>
      <c r="E103" s="154">
        <f t="shared" si="20"/>
        <v>2.423221401122346E-3</v>
      </c>
      <c r="F103" s="154">
        <f t="shared" si="20"/>
        <v>2.023312491122043E-3</v>
      </c>
      <c r="G103" s="154">
        <f t="shared" si="20"/>
        <v>4.591128849028177</v>
      </c>
      <c r="H103" s="154">
        <f t="shared" si="20"/>
        <v>1.0682711986516955</v>
      </c>
      <c r="I103" s="154">
        <f t="shared" si="20"/>
        <v>0.33007088448380967</v>
      </c>
      <c r="J103" s="154"/>
      <c r="K103" s="154"/>
      <c r="L103" s="154">
        <f t="shared" si="21"/>
        <v>4.4484364897527773E-2</v>
      </c>
      <c r="M103" s="154">
        <f t="shared" si="22"/>
        <v>6.5841147968973571E-2</v>
      </c>
      <c r="N103" s="154">
        <f t="shared" si="23"/>
        <v>2.5486723763102981E-3</v>
      </c>
      <c r="O103" s="154">
        <f t="shared" si="24"/>
        <v>2.0849543592947168E-3</v>
      </c>
      <c r="P103" s="154">
        <f t="shared" si="25"/>
        <v>4.598393239812177</v>
      </c>
      <c r="Q103" s="154">
        <f t="shared" si="26"/>
        <v>1.0692138219684919</v>
      </c>
      <c r="R103" s="154">
        <f t="shared" si="27"/>
        <v>0.33059314468825118</v>
      </c>
      <c r="S103" s="155"/>
      <c r="T103" s="154">
        <f t="shared" si="12"/>
        <v>1.5936455925384674E-4</v>
      </c>
      <c r="U103" s="154">
        <f t="shared" si="13"/>
        <v>1.9309385747741381E-3</v>
      </c>
      <c r="V103" s="154">
        <f t="shared" si="14"/>
        <v>1.2545097518795213E-4</v>
      </c>
      <c r="W103" s="154">
        <f t="shared" si="15"/>
        <v>6.1641868172673808E-5</v>
      </c>
      <c r="X103" s="154">
        <f t="shared" si="16"/>
        <v>7.2643907839999855E-3</v>
      </c>
      <c r="Y103" s="154">
        <f t="shared" si="17"/>
        <v>9.4262331679639821E-4</v>
      </c>
      <c r="Z103" s="154">
        <f t="shared" si="18"/>
        <v>5.2226020444151589E-4</v>
      </c>
      <c r="AA103" s="155"/>
      <c r="AB103" s="154">
        <f t="shared" si="19"/>
        <v>1.100667028262651E-2</v>
      </c>
    </row>
    <row r="104" spans="1:28" x14ac:dyDescent="0.25">
      <c r="A104" s="153" t="s">
        <v>593</v>
      </c>
      <c r="B104" s="153" t="s">
        <v>553</v>
      </c>
      <c r="C104" s="154">
        <f t="shared" si="20"/>
        <v>2.4003809911988205E-2</v>
      </c>
      <c r="D104" s="154">
        <f t="shared" si="20"/>
        <v>1.9022276480306185E-2</v>
      </c>
      <c r="E104" s="154">
        <f t="shared" si="20"/>
        <v>5.4105180927672337E-5</v>
      </c>
      <c r="F104" s="154">
        <f t="shared" si="20"/>
        <v>4.6579855910723294E-5</v>
      </c>
      <c r="G104" s="154">
        <f t="shared" si="20"/>
        <v>0.16974886680080326</v>
      </c>
      <c r="H104" s="154">
        <f t="shared" si="20"/>
        <v>4.8227598442987125E-5</v>
      </c>
      <c r="I104" s="154">
        <f t="shared" si="20"/>
        <v>1.2203787009141652E-2</v>
      </c>
      <c r="J104" s="154"/>
      <c r="K104" s="154"/>
      <c r="L104" s="154">
        <f t="shared" si="21"/>
        <v>2.4044100266650988E-2</v>
      </c>
      <c r="M104" s="154">
        <f t="shared" si="22"/>
        <v>1.9028888278379348E-2</v>
      </c>
      <c r="N104" s="154">
        <f t="shared" si="23"/>
        <v>5.4176780065289711E-5</v>
      </c>
      <c r="O104" s="154">
        <f t="shared" si="24"/>
        <v>4.6775703529024851E-5</v>
      </c>
      <c r="P104" s="154">
        <f t="shared" si="25"/>
        <v>0.1698544055717334</v>
      </c>
      <c r="Q104" s="154">
        <f t="shared" si="26"/>
        <v>4.8221641833595689E-5</v>
      </c>
      <c r="R104" s="154">
        <f t="shared" si="27"/>
        <v>1.2211374527726677E-2</v>
      </c>
      <c r="S104" s="155"/>
      <c r="T104" s="154">
        <f t="shared" si="12"/>
        <v>4.0290354662783634E-5</v>
      </c>
      <c r="U104" s="154">
        <f t="shared" si="13"/>
        <v>6.6117980731632275E-6</v>
      </c>
      <c r="V104" s="154">
        <f t="shared" si="14"/>
        <v>7.1599137617373541E-8</v>
      </c>
      <c r="W104" s="154">
        <f t="shared" si="15"/>
        <v>1.958476183015569E-7</v>
      </c>
      <c r="X104" s="154">
        <f t="shared" si="16"/>
        <v>1.0553877093014141E-4</v>
      </c>
      <c r="Y104" s="154">
        <f t="shared" si="17"/>
        <v>-5.9566093914360167E-9</v>
      </c>
      <c r="Z104" s="154">
        <f t="shared" si="18"/>
        <v>7.5875185850254878E-6</v>
      </c>
      <c r="AA104" s="155"/>
      <c r="AB104" s="154">
        <f t="shared" si="19"/>
        <v>1.6028993239764126E-4</v>
      </c>
    </row>
    <row r="105" spans="1:28" x14ac:dyDescent="0.25">
      <c r="A105" s="153" t="s">
        <v>594</v>
      </c>
      <c r="B105" s="153" t="s">
        <v>466</v>
      </c>
      <c r="C105" s="154">
        <f t="shared" si="20"/>
        <v>7.5051657912416749E-3</v>
      </c>
      <c r="D105" s="154">
        <f t="shared" si="20"/>
        <v>38.991259183979807</v>
      </c>
      <c r="E105" s="154">
        <f t="shared" si="20"/>
        <v>3.1683188129401317E-2</v>
      </c>
      <c r="F105" s="154">
        <f t="shared" si="20"/>
        <v>1.3246146524611938E-3</v>
      </c>
      <c r="G105" s="154">
        <f t="shared" si="20"/>
        <v>4.7566187836870242</v>
      </c>
      <c r="H105" s="154">
        <f t="shared" si="20"/>
        <v>4.1651107746216152E-4</v>
      </c>
      <c r="I105" s="154">
        <f t="shared" si="20"/>
        <v>0.34196848328842083</v>
      </c>
      <c r="J105" s="154"/>
      <c r="K105" s="154"/>
      <c r="L105" s="154">
        <f t="shared" si="21"/>
        <v>1.4781249172594355E-2</v>
      </c>
      <c r="M105" s="154">
        <f t="shared" si="22"/>
        <v>39.198655207504871</v>
      </c>
      <c r="N105" s="154">
        <f t="shared" si="23"/>
        <v>3.1860494475836179E-2</v>
      </c>
      <c r="O105" s="154">
        <f t="shared" si="24"/>
        <v>1.4189221055574868E-3</v>
      </c>
      <c r="P105" s="154">
        <f t="shared" si="25"/>
        <v>4.9515914695329286</v>
      </c>
      <c r="Q105" s="154">
        <f t="shared" si="26"/>
        <v>4.6830493061863088E-4</v>
      </c>
      <c r="R105" s="154">
        <f t="shared" si="27"/>
        <v>0.35598569103482597</v>
      </c>
      <c r="S105" s="155"/>
      <c r="T105" s="154">
        <f t="shared" si="12"/>
        <v>7.2760833813526804E-3</v>
      </c>
      <c r="U105" s="154">
        <f t="shared" si="13"/>
        <v>0.20739602352506381</v>
      </c>
      <c r="V105" s="154">
        <f t="shared" si="14"/>
        <v>1.7730634643486204E-4</v>
      </c>
      <c r="W105" s="154">
        <f t="shared" si="15"/>
        <v>9.4307453096292978E-5</v>
      </c>
      <c r="X105" s="154">
        <f t="shared" si="16"/>
        <v>0.19497268584590444</v>
      </c>
      <c r="Y105" s="154">
        <f t="shared" si="17"/>
        <v>5.1793853156469364E-5</v>
      </c>
      <c r="Z105" s="154">
        <f t="shared" si="18"/>
        <v>1.4017207746405136E-2</v>
      </c>
      <c r="AA105" s="155"/>
      <c r="AB105" s="154">
        <f t="shared" si="19"/>
        <v>0.42398540815141372</v>
      </c>
    </row>
    <row r="106" spans="1:28" x14ac:dyDescent="0.25">
      <c r="A106" s="153" t="s">
        <v>552</v>
      </c>
      <c r="B106" s="153" t="s">
        <v>467</v>
      </c>
      <c r="C106" s="154">
        <f t="shared" ref="C106:I115" si="28">C$77*C36</f>
        <v>1.787247107914331E-3</v>
      </c>
      <c r="D106" s="154">
        <f t="shared" si="28"/>
        <v>7.3189368652885389E-2</v>
      </c>
      <c r="E106" s="154">
        <f t="shared" si="28"/>
        <v>2.6477003432690718E-3</v>
      </c>
      <c r="F106" s="154">
        <f t="shared" si="28"/>
        <v>1.9709101532224796E-3</v>
      </c>
      <c r="G106" s="154">
        <f t="shared" si="28"/>
        <v>1.8184964225175654E-2</v>
      </c>
      <c r="H106" s="154">
        <f t="shared" si="28"/>
        <v>4.1152888754036531E-3</v>
      </c>
      <c r="I106" s="154">
        <f t="shared" si="28"/>
        <v>1.3073750320426538E-3</v>
      </c>
      <c r="J106" s="154"/>
      <c r="K106" s="154"/>
      <c r="L106" s="154">
        <f t="shared" si="21"/>
        <v>1.7925672094521426E-3</v>
      </c>
      <c r="M106" s="154">
        <f t="shared" si="22"/>
        <v>7.3326051915614143E-2</v>
      </c>
      <c r="N106" s="154">
        <f t="shared" si="23"/>
        <v>2.6557110973678285E-3</v>
      </c>
      <c r="O106" s="154">
        <f t="shared" si="24"/>
        <v>1.9788099456911189E-3</v>
      </c>
      <c r="P106" s="154">
        <f t="shared" si="25"/>
        <v>1.8217423719215631E-2</v>
      </c>
      <c r="Q106" s="154">
        <f t="shared" si="26"/>
        <v>4.1162710062720258E-3</v>
      </c>
      <c r="R106" s="154">
        <f t="shared" si="27"/>
        <v>1.3097086485147639E-3</v>
      </c>
      <c r="S106" s="155"/>
      <c r="T106" s="154">
        <f t="shared" si="12"/>
        <v>5.3201015378116431E-6</v>
      </c>
      <c r="U106" s="154">
        <f t="shared" si="13"/>
        <v>1.3668326272875397E-4</v>
      </c>
      <c r="V106" s="154">
        <f t="shared" si="14"/>
        <v>8.0107540987566644E-6</v>
      </c>
      <c r="W106" s="154">
        <f t="shared" si="15"/>
        <v>7.8997924686393349E-6</v>
      </c>
      <c r="X106" s="154">
        <f t="shared" si="16"/>
        <v>3.2459494039977638E-5</v>
      </c>
      <c r="Y106" s="154">
        <f t="shared" si="17"/>
        <v>9.8213086837262847E-7</v>
      </c>
      <c r="Z106" s="154">
        <f t="shared" si="18"/>
        <v>2.3336164721101012E-6</v>
      </c>
      <c r="AA106" s="155"/>
      <c r="AB106" s="154">
        <f t="shared" si="19"/>
        <v>1.9368915221442198E-4</v>
      </c>
    </row>
    <row r="107" spans="1:28" x14ac:dyDescent="0.25">
      <c r="A107" s="153" t="s">
        <v>555</v>
      </c>
      <c r="B107" s="153" t="s">
        <v>468</v>
      </c>
      <c r="C107" s="154">
        <f t="shared" si="28"/>
        <v>1.7726183949314023E-2</v>
      </c>
      <c r="D107" s="154">
        <f t="shared" si="28"/>
        <v>7.5161189995356148E-2</v>
      </c>
      <c r="E107" s="154">
        <f t="shared" si="28"/>
        <v>3.490935343897157E-3</v>
      </c>
      <c r="F107" s="154">
        <f t="shared" si="28"/>
        <v>6.7307891790995156E-3</v>
      </c>
      <c r="G107" s="154">
        <f t="shared" si="28"/>
        <v>1.1627560768513803E-2</v>
      </c>
      <c r="H107" s="154">
        <f t="shared" si="28"/>
        <v>1.544478875756819E-3</v>
      </c>
      <c r="I107" s="154">
        <f t="shared" si="28"/>
        <v>8.3594239967039585E-4</v>
      </c>
      <c r="J107" s="154"/>
      <c r="K107" s="154"/>
      <c r="L107" s="154">
        <f t="shared" si="21"/>
        <v>1.7754794506933552E-2</v>
      </c>
      <c r="M107" s="154">
        <f t="shared" si="22"/>
        <v>7.5301160347921475E-2</v>
      </c>
      <c r="N107" s="154">
        <f t="shared" si="23"/>
        <v>3.5036109859545562E-3</v>
      </c>
      <c r="O107" s="154">
        <f t="shared" si="24"/>
        <v>6.7567224152285344E-3</v>
      </c>
      <c r="P107" s="154">
        <f t="shared" si="25"/>
        <v>1.1651104087009204E-2</v>
      </c>
      <c r="Q107" s="154">
        <f t="shared" si="26"/>
        <v>1.5477048475419535E-3</v>
      </c>
      <c r="R107" s="154">
        <f t="shared" si="27"/>
        <v>8.3763500386753269E-4</v>
      </c>
      <c r="S107" s="155"/>
      <c r="T107" s="154">
        <f t="shared" si="12"/>
        <v>2.861055761952877E-5</v>
      </c>
      <c r="U107" s="154">
        <f t="shared" si="13"/>
        <v>1.3997035256532731E-4</v>
      </c>
      <c r="V107" s="154">
        <f t="shared" si="14"/>
        <v>1.2675642057399187E-5</v>
      </c>
      <c r="W107" s="154">
        <f t="shared" si="15"/>
        <v>2.5933236129018801E-5</v>
      </c>
      <c r="X107" s="154">
        <f t="shared" si="16"/>
        <v>2.3543318495401061E-5</v>
      </c>
      <c r="Y107" s="154">
        <f t="shared" si="17"/>
        <v>3.2259717851344967E-6</v>
      </c>
      <c r="Z107" s="154">
        <f t="shared" si="18"/>
        <v>1.6926041971368445E-6</v>
      </c>
      <c r="AA107" s="155"/>
      <c r="AB107" s="154">
        <f t="shared" si="19"/>
        <v>2.3565168284894647E-4</v>
      </c>
    </row>
    <row r="108" spans="1:28" x14ac:dyDescent="0.25">
      <c r="A108" s="153" t="s">
        <v>595</v>
      </c>
      <c r="B108" s="153" t="s">
        <v>469</v>
      </c>
      <c r="C108" s="154">
        <f t="shared" si="28"/>
        <v>0.19277463556503721</v>
      </c>
      <c r="D108" s="154">
        <f t="shared" si="28"/>
        <v>0.82062564694003814</v>
      </c>
      <c r="E108" s="154">
        <f t="shared" si="28"/>
        <v>3.8650669141416988E-2</v>
      </c>
      <c r="F108" s="154">
        <f t="shared" si="28"/>
        <v>7.4801426110632771E-2</v>
      </c>
      <c r="G108" s="154">
        <f t="shared" si="28"/>
        <v>0.13621822644508902</v>
      </c>
      <c r="H108" s="154">
        <f t="shared" si="28"/>
        <v>1.7367914067381519E-2</v>
      </c>
      <c r="I108" s="154">
        <f t="shared" si="28"/>
        <v>9.7931624147432998E-3</v>
      </c>
      <c r="J108" s="154"/>
      <c r="K108" s="154"/>
      <c r="L108" s="154">
        <f t="shared" si="21"/>
        <v>0.19310170269626944</v>
      </c>
      <c r="M108" s="154">
        <f t="shared" si="22"/>
        <v>0.82272898924425875</v>
      </c>
      <c r="N108" s="154">
        <f t="shared" si="23"/>
        <v>3.8777907227360998E-2</v>
      </c>
      <c r="O108" s="154">
        <f t="shared" si="24"/>
        <v>7.5091355015865502E-2</v>
      </c>
      <c r="P108" s="154">
        <f t="shared" si="25"/>
        <v>0.13630787476036094</v>
      </c>
      <c r="Q108" s="154">
        <f t="shared" si="26"/>
        <v>1.7375450621379879E-2</v>
      </c>
      <c r="R108" s="154">
        <f t="shared" si="27"/>
        <v>9.7996075178295589E-3</v>
      </c>
      <c r="S108" s="155"/>
      <c r="T108" s="154">
        <f t="shared" si="12"/>
        <v>3.2706713123223374E-4</v>
      </c>
      <c r="U108" s="154">
        <f t="shared" si="13"/>
        <v>2.1033423042206012E-3</v>
      </c>
      <c r="V108" s="154">
        <f t="shared" si="14"/>
        <v>1.2723808594401059E-4</v>
      </c>
      <c r="W108" s="154">
        <f t="shared" si="15"/>
        <v>2.8992890523273085E-4</v>
      </c>
      <c r="X108" s="154">
        <f t="shared" si="16"/>
        <v>8.9648315271917411E-5</v>
      </c>
      <c r="Y108" s="154">
        <f t="shared" si="17"/>
        <v>7.5365539983600349E-6</v>
      </c>
      <c r="Z108" s="154">
        <f t="shared" si="18"/>
        <v>6.4451030862590353E-6</v>
      </c>
      <c r="AA108" s="155"/>
      <c r="AB108" s="154">
        <f t="shared" si="19"/>
        <v>2.9512063989861129E-3</v>
      </c>
    </row>
    <row r="109" spans="1:28" x14ac:dyDescent="0.25">
      <c r="A109" s="153" t="s">
        <v>596</v>
      </c>
      <c r="B109" s="153" t="s">
        <v>470</v>
      </c>
      <c r="C109" s="154">
        <f t="shared" si="28"/>
        <v>7.1369038426714257E-2</v>
      </c>
      <c r="D109" s="154">
        <f t="shared" si="28"/>
        <v>0.41385050293739312</v>
      </c>
      <c r="E109" s="154">
        <f t="shared" si="28"/>
        <v>1.5086136086322255E-2</v>
      </c>
      <c r="F109" s="154">
        <f t="shared" si="28"/>
        <v>6.2964320227320222E-2</v>
      </c>
      <c r="G109" s="154">
        <f t="shared" si="28"/>
        <v>8.8558747713680705E-2</v>
      </c>
      <c r="H109" s="154">
        <f t="shared" si="28"/>
        <v>8.4398297275227463E-3</v>
      </c>
      <c r="I109" s="154">
        <f t="shared" si="28"/>
        <v>6.366770602140805E-3</v>
      </c>
      <c r="J109" s="154"/>
      <c r="K109" s="154"/>
      <c r="L109" s="154">
        <f t="shared" si="21"/>
        <v>7.1488082882400175E-2</v>
      </c>
      <c r="M109" s="154">
        <f t="shared" si="22"/>
        <v>0.41493788751649607</v>
      </c>
      <c r="N109" s="154">
        <f t="shared" si="23"/>
        <v>1.5136470862181162E-2</v>
      </c>
      <c r="O109" s="154">
        <f t="shared" si="24"/>
        <v>6.3209177275151282E-2</v>
      </c>
      <c r="P109" s="154">
        <f t="shared" si="25"/>
        <v>8.8590883716833671E-2</v>
      </c>
      <c r="Q109" s="154">
        <f t="shared" si="26"/>
        <v>8.4416572302970401E-3</v>
      </c>
      <c r="R109" s="154">
        <f t="shared" si="27"/>
        <v>6.3690809618221107E-3</v>
      </c>
      <c r="S109" s="155"/>
      <c r="T109" s="154">
        <f t="shared" si="12"/>
        <v>1.1904445568591826E-4</v>
      </c>
      <c r="U109" s="154">
        <f t="shared" si="13"/>
        <v>1.0873845791029568E-3</v>
      </c>
      <c r="V109" s="154">
        <f t="shared" si="14"/>
        <v>5.0334775858907471E-5</v>
      </c>
      <c r="W109" s="154">
        <f t="shared" si="15"/>
        <v>2.4485704783105966E-4</v>
      </c>
      <c r="X109" s="154">
        <f t="shared" si="16"/>
        <v>3.2136003152966053E-5</v>
      </c>
      <c r="Y109" s="154">
        <f t="shared" si="17"/>
        <v>1.8275027742938044E-6</v>
      </c>
      <c r="Z109" s="154">
        <f t="shared" si="18"/>
        <v>2.310359681305732E-6</v>
      </c>
      <c r="AA109" s="155"/>
      <c r="AB109" s="154">
        <f t="shared" si="19"/>
        <v>1.5378947240874078E-3</v>
      </c>
    </row>
    <row r="110" spans="1:28" x14ac:dyDescent="0.25">
      <c r="A110" s="153" t="s">
        <v>597</v>
      </c>
      <c r="B110" s="153" t="s">
        <v>380</v>
      </c>
      <c r="C110" s="154">
        <f t="shared" si="28"/>
        <v>1.3910761190966516</v>
      </c>
      <c r="D110" s="154">
        <f t="shared" si="28"/>
        <v>8.4120218259617427</v>
      </c>
      <c r="E110" s="154">
        <f t="shared" si="28"/>
        <v>6.1248215984187372E-2</v>
      </c>
      <c r="F110" s="154">
        <f t="shared" si="28"/>
        <v>0.68773992755785174</v>
      </c>
      <c r="G110" s="154">
        <f t="shared" si="28"/>
        <v>1.0810251409843268</v>
      </c>
      <c r="H110" s="154">
        <f t="shared" si="28"/>
        <v>0.1611140576910452</v>
      </c>
      <c r="I110" s="154">
        <f t="shared" si="28"/>
        <v>7.7718342518193595E-2</v>
      </c>
      <c r="J110" s="154"/>
      <c r="K110" s="154"/>
      <c r="L110" s="154">
        <f t="shared" si="21"/>
        <v>1.3934196608310649</v>
      </c>
      <c r="M110" s="154">
        <f t="shared" si="22"/>
        <v>8.4337885428646668</v>
      </c>
      <c r="N110" s="154">
        <f t="shared" si="23"/>
        <v>6.1451719470918285E-2</v>
      </c>
      <c r="O110" s="154">
        <f t="shared" si="24"/>
        <v>0.69040537685721548</v>
      </c>
      <c r="P110" s="154">
        <f t="shared" si="25"/>
        <v>1.0816347504408912</v>
      </c>
      <c r="Q110" s="154">
        <f t="shared" si="26"/>
        <v>0.16119905339471655</v>
      </c>
      <c r="R110" s="154">
        <f t="shared" si="27"/>
        <v>7.7762169284798177E-2</v>
      </c>
      <c r="S110" s="155"/>
      <c r="T110" s="154">
        <f t="shared" si="12"/>
        <v>2.3435417344133125E-3</v>
      </c>
      <c r="U110" s="154">
        <f t="shared" si="13"/>
        <v>2.1766716902924088E-2</v>
      </c>
      <c r="V110" s="154">
        <f t="shared" si="14"/>
        <v>2.0350348673091323E-4</v>
      </c>
      <c r="W110" s="154">
        <f t="shared" si="15"/>
        <v>2.6654492993637424E-3</v>
      </c>
      <c r="X110" s="154">
        <f t="shared" si="16"/>
        <v>6.0960945656440835E-4</v>
      </c>
      <c r="Y110" s="154">
        <f t="shared" si="17"/>
        <v>8.4995703671347789E-5</v>
      </c>
      <c r="Z110" s="154">
        <f t="shared" si="18"/>
        <v>4.3826766604582179E-5</v>
      </c>
      <c r="AA110" s="155"/>
      <c r="AB110" s="154">
        <f t="shared" si="19"/>
        <v>2.7717643350272395E-2</v>
      </c>
    </row>
    <row r="111" spans="1:28" x14ac:dyDescent="0.25">
      <c r="A111" s="153" t="s">
        <v>598</v>
      </c>
      <c r="B111" s="153" t="s">
        <v>477</v>
      </c>
      <c r="C111" s="154">
        <f t="shared" si="28"/>
        <v>1.9125452147681115E-2</v>
      </c>
      <c r="D111" s="154">
        <f t="shared" si="28"/>
        <v>0.58470302278794806</v>
      </c>
      <c r="E111" s="154">
        <f t="shared" si="28"/>
        <v>2.772027141996489E-2</v>
      </c>
      <c r="F111" s="154">
        <f t="shared" si="28"/>
        <v>2.4675678668705663E-2</v>
      </c>
      <c r="G111" s="154">
        <f t="shared" si="28"/>
        <v>1.660915933265207</v>
      </c>
      <c r="H111" s="154">
        <f t="shared" si="28"/>
        <v>0.13348283238476352</v>
      </c>
      <c r="I111" s="154">
        <f t="shared" si="28"/>
        <v>0.11940853963663928</v>
      </c>
      <c r="J111" s="154"/>
      <c r="K111" s="154"/>
      <c r="L111" s="154">
        <f t="shared" si="21"/>
        <v>1.9155200194244902E-2</v>
      </c>
      <c r="M111" s="154">
        <f t="shared" si="22"/>
        <v>0.58617699197012318</v>
      </c>
      <c r="N111" s="154">
        <f t="shared" si="23"/>
        <v>2.7812074603616965E-2</v>
      </c>
      <c r="O111" s="154">
        <f t="shared" si="24"/>
        <v>2.4770570929730229E-2</v>
      </c>
      <c r="P111" s="154">
        <f t="shared" si="25"/>
        <v>1.6618988567875426</v>
      </c>
      <c r="Q111" s="154">
        <f t="shared" si="26"/>
        <v>0.13355692952277182</v>
      </c>
      <c r="R111" s="154">
        <f t="shared" si="27"/>
        <v>0.1194792051411515</v>
      </c>
      <c r="S111" s="155"/>
      <c r="T111" s="154">
        <f t="shared" si="12"/>
        <v>2.9748046563787128E-5</v>
      </c>
      <c r="U111" s="154">
        <f t="shared" si="13"/>
        <v>1.4739691821751277E-3</v>
      </c>
      <c r="V111" s="154">
        <f t="shared" si="14"/>
        <v>9.1803183652074127E-5</v>
      </c>
      <c r="W111" s="154">
        <f t="shared" si="15"/>
        <v>9.4892261024565744E-5</v>
      </c>
      <c r="X111" s="154">
        <f t="shared" si="16"/>
        <v>9.829235223355326E-4</v>
      </c>
      <c r="Y111" s="154">
        <f t="shared" si="17"/>
        <v>7.4097138008294428E-5</v>
      </c>
      <c r="Z111" s="154">
        <f t="shared" si="18"/>
        <v>7.06655045122212E-5</v>
      </c>
      <c r="AA111" s="155"/>
      <c r="AB111" s="154">
        <f t="shared" si="19"/>
        <v>2.818098838271603E-3</v>
      </c>
    </row>
    <row r="112" spans="1:28" x14ac:dyDescent="0.25">
      <c r="A112" s="153" t="s">
        <v>554</v>
      </c>
      <c r="B112" s="153" t="s">
        <v>472</v>
      </c>
      <c r="C112" s="154">
        <f t="shared" si="28"/>
        <v>1.0430908387827411E-4</v>
      </c>
      <c r="D112" s="154">
        <f t="shared" si="28"/>
        <v>1.937024495250691E-4</v>
      </c>
      <c r="E112" s="154">
        <f t="shared" si="28"/>
        <v>7.5401901080053993E-6</v>
      </c>
      <c r="F112" s="154">
        <f t="shared" si="28"/>
        <v>6.0844936783382305E-6</v>
      </c>
      <c r="G112" s="154">
        <f t="shared" si="28"/>
        <v>0.65614595825113353</v>
      </c>
      <c r="H112" s="154">
        <f t="shared" si="28"/>
        <v>0.80227207872699702</v>
      </c>
      <c r="I112" s="154">
        <f t="shared" si="28"/>
        <v>4.717242401860966E-2</v>
      </c>
      <c r="J112" s="154"/>
      <c r="K112" s="154"/>
      <c r="L112" s="154">
        <f t="shared" si="21"/>
        <v>1.0443024222938517E-4</v>
      </c>
      <c r="M112" s="154">
        <f t="shared" si="22"/>
        <v>1.9362328044344844E-4</v>
      </c>
      <c r="N112" s="154">
        <f t="shared" si="23"/>
        <v>7.5609862255038902E-6</v>
      </c>
      <c r="O112" s="154">
        <f t="shared" si="24"/>
        <v>6.1134834477255707E-6</v>
      </c>
      <c r="P112" s="154">
        <f t="shared" si="25"/>
        <v>0.65653287823097217</v>
      </c>
      <c r="Q112" s="154">
        <f t="shared" si="26"/>
        <v>0.80271689832234994</v>
      </c>
      <c r="R112" s="154">
        <f t="shared" si="27"/>
        <v>4.7200240929040488E-2</v>
      </c>
      <c r="S112" s="155"/>
      <c r="T112" s="154">
        <f t="shared" si="12"/>
        <v>1.2115835111105365E-7</v>
      </c>
      <c r="U112" s="154">
        <f t="shared" si="13"/>
        <v>-7.9169081620663381E-8</v>
      </c>
      <c r="V112" s="154">
        <f t="shared" si="14"/>
        <v>2.0796117498490825E-8</v>
      </c>
      <c r="W112" s="154">
        <f t="shared" si="15"/>
        <v>2.8989769387340232E-8</v>
      </c>
      <c r="X112" s="154">
        <f t="shared" si="16"/>
        <v>3.8691997983864024E-4</v>
      </c>
      <c r="Y112" s="154">
        <f t="shared" si="17"/>
        <v>4.4481959535291882E-4</v>
      </c>
      <c r="Z112" s="154">
        <f t="shared" si="18"/>
        <v>2.7816910430827901E-5</v>
      </c>
      <c r="AA112" s="155"/>
      <c r="AB112" s="154">
        <f t="shared" si="19"/>
        <v>8.5964826077876313E-4</v>
      </c>
    </row>
    <row r="113" spans="1:28" x14ac:dyDescent="0.25">
      <c r="A113" s="153" t="s">
        <v>556</v>
      </c>
      <c r="B113" s="153" t="s">
        <v>473</v>
      </c>
      <c r="C113" s="154">
        <f t="shared" si="28"/>
        <v>7.377959591390121E-4</v>
      </c>
      <c r="D113" s="154">
        <f t="shared" si="28"/>
        <v>1.2758843980693174E-5</v>
      </c>
      <c r="E113" s="154">
        <f t="shared" si="28"/>
        <v>9.5547447170144771E-7</v>
      </c>
      <c r="F113" s="154">
        <f t="shared" si="28"/>
        <v>1.4439755332324221E-7</v>
      </c>
      <c r="G113" s="154">
        <f t="shared" si="28"/>
        <v>0.39614829129936557</v>
      </c>
      <c r="H113" s="154">
        <f t="shared" si="28"/>
        <v>0.4872382455919802</v>
      </c>
      <c r="I113" s="154">
        <f t="shared" si="28"/>
        <v>2.8480363151561158E-2</v>
      </c>
      <c r="J113" s="154"/>
      <c r="K113" s="154"/>
      <c r="L113" s="154">
        <f t="shared" si="21"/>
        <v>7.4039322118116431E-4</v>
      </c>
      <c r="M113" s="154">
        <f t="shared" si="22"/>
        <v>1.2791511126384129E-5</v>
      </c>
      <c r="N113" s="154">
        <f t="shared" si="23"/>
        <v>9.5947721924923493E-7</v>
      </c>
      <c r="O113" s="154">
        <f t="shared" si="24"/>
        <v>1.4506508536066131E-7</v>
      </c>
      <c r="P113" s="154">
        <f t="shared" si="25"/>
        <v>0.39637861957895137</v>
      </c>
      <c r="Q113" s="154">
        <f t="shared" si="26"/>
        <v>0.48750878355424887</v>
      </c>
      <c r="R113" s="154">
        <f t="shared" si="27"/>
        <v>2.8496922185616717E-2</v>
      </c>
      <c r="S113" s="155"/>
      <c r="T113" s="154">
        <f t="shared" si="12"/>
        <v>2.5972620421522074E-6</v>
      </c>
      <c r="U113" s="154">
        <f t="shared" si="13"/>
        <v>3.2667145690954693E-8</v>
      </c>
      <c r="V113" s="154">
        <f t="shared" si="14"/>
        <v>4.0027475477872134E-9</v>
      </c>
      <c r="W113" s="154">
        <f t="shared" si="15"/>
        <v>6.6753203741909605E-10</v>
      </c>
      <c r="X113" s="154">
        <f t="shared" si="16"/>
        <v>2.3032827958580082E-4</v>
      </c>
      <c r="Y113" s="154">
        <f t="shared" si="17"/>
        <v>2.7053796226866877E-4</v>
      </c>
      <c r="Z113" s="154">
        <f t="shared" si="18"/>
        <v>1.6559034055559779E-5</v>
      </c>
      <c r="AA113" s="155"/>
      <c r="AB113" s="154">
        <f t="shared" si="19"/>
        <v>5.2005987537745771E-4</v>
      </c>
    </row>
    <row r="114" spans="1:28" x14ac:dyDescent="0.25">
      <c r="A114" s="153" t="s">
        <v>599</v>
      </c>
      <c r="B114" s="153" t="s">
        <v>474</v>
      </c>
      <c r="C114" s="154">
        <f t="shared" si="28"/>
        <v>0</v>
      </c>
      <c r="D114" s="154">
        <f t="shared" si="28"/>
        <v>0</v>
      </c>
      <c r="E114" s="154">
        <f t="shared" si="28"/>
        <v>0</v>
      </c>
      <c r="F114" s="154">
        <f t="shared" si="28"/>
        <v>0</v>
      </c>
      <c r="G114" s="154">
        <f t="shared" si="28"/>
        <v>0.12012892724214549</v>
      </c>
      <c r="H114" s="154">
        <f t="shared" si="28"/>
        <v>0.247435480276086</v>
      </c>
      <c r="I114" s="154">
        <f t="shared" si="28"/>
        <v>8.6364514198505431E-3</v>
      </c>
      <c r="J114" s="154"/>
      <c r="K114" s="154"/>
      <c r="L114" s="154">
        <f t="shared" si="21"/>
        <v>0</v>
      </c>
      <c r="M114" s="154">
        <f t="shared" si="22"/>
        <v>0</v>
      </c>
      <c r="N114" s="154">
        <f t="shared" si="23"/>
        <v>0</v>
      </c>
      <c r="O114" s="154">
        <f t="shared" si="24"/>
        <v>0</v>
      </c>
      <c r="P114" s="154">
        <f t="shared" si="25"/>
        <v>0.12019982369735824</v>
      </c>
      <c r="Q114" s="154">
        <f t="shared" si="26"/>
        <v>0.24757512393579315</v>
      </c>
      <c r="R114" s="154">
        <f t="shared" si="27"/>
        <v>8.641548391956605E-3</v>
      </c>
      <c r="S114" s="155"/>
      <c r="T114" s="154">
        <f t="shared" si="12"/>
        <v>0</v>
      </c>
      <c r="U114" s="154">
        <f t="shared" si="13"/>
        <v>0</v>
      </c>
      <c r="V114" s="154">
        <f t="shared" si="14"/>
        <v>0</v>
      </c>
      <c r="W114" s="154">
        <f t="shared" si="15"/>
        <v>0</v>
      </c>
      <c r="X114" s="154">
        <f t="shared" si="16"/>
        <v>7.0896455212743348E-5</v>
      </c>
      <c r="Y114" s="154">
        <f t="shared" si="17"/>
        <v>1.3964365970714487E-4</v>
      </c>
      <c r="Z114" s="154">
        <f t="shared" si="18"/>
        <v>5.0969721060618867E-6</v>
      </c>
      <c r="AA114" s="155"/>
      <c r="AB114" s="154">
        <f t="shared" si="19"/>
        <v>2.1563708702595011E-4</v>
      </c>
    </row>
    <row r="115" spans="1:28" x14ac:dyDescent="0.25">
      <c r="A115" s="153" t="s">
        <v>600</v>
      </c>
      <c r="B115" s="153" t="s">
        <v>475</v>
      </c>
      <c r="C115" s="154">
        <f t="shared" si="28"/>
        <v>4.2213377420738128E-2</v>
      </c>
      <c r="D115" s="154">
        <f t="shared" si="28"/>
        <v>1.3125370771411267</v>
      </c>
      <c r="E115" s="154">
        <f t="shared" si="28"/>
        <v>6.2310174056650729E-2</v>
      </c>
      <c r="F115" s="154">
        <f t="shared" si="28"/>
        <v>5.1907426930512271E-2</v>
      </c>
      <c r="G115" s="154">
        <f t="shared" si="28"/>
        <v>4.0287469999975585</v>
      </c>
      <c r="H115" s="154">
        <f t="shared" si="28"/>
        <v>0.29062110251821538</v>
      </c>
      <c r="I115" s="154">
        <f t="shared" si="28"/>
        <v>0.28963946109510025</v>
      </c>
      <c r="J115" s="154"/>
      <c r="K115" s="154"/>
      <c r="L115" s="154">
        <f t="shared" si="21"/>
        <v>4.2285978777574666E-2</v>
      </c>
      <c r="M115" s="154">
        <f t="shared" si="22"/>
        <v>1.3159746219260313</v>
      </c>
      <c r="N115" s="154">
        <f t="shared" si="23"/>
        <v>6.2514950348271259E-2</v>
      </c>
      <c r="O115" s="154">
        <f t="shared" si="24"/>
        <v>5.2109212853746326E-2</v>
      </c>
      <c r="P115" s="154">
        <f t="shared" si="25"/>
        <v>4.0310851219416541</v>
      </c>
      <c r="Q115" s="154">
        <f t="shared" si="26"/>
        <v>0.29078596598756379</v>
      </c>
      <c r="R115" s="154">
        <f t="shared" si="27"/>
        <v>0.28980755613305192</v>
      </c>
      <c r="S115" s="155"/>
      <c r="T115" s="154">
        <f t="shared" si="12"/>
        <v>7.2601356836538011E-5</v>
      </c>
      <c r="U115" s="154">
        <f t="shared" si="13"/>
        <v>3.4375447849046559E-3</v>
      </c>
      <c r="V115" s="154">
        <f t="shared" si="14"/>
        <v>2.0477629162053007E-4</v>
      </c>
      <c r="W115" s="154">
        <f t="shared" si="15"/>
        <v>2.0178592323405464E-4</v>
      </c>
      <c r="X115" s="154">
        <f t="shared" si="16"/>
        <v>2.3381219440956613E-3</v>
      </c>
      <c r="Y115" s="154">
        <f t="shared" si="17"/>
        <v>1.6486346934840856E-4</v>
      </c>
      <c r="Z115" s="154">
        <f t="shared" si="18"/>
        <v>1.6809503795167657E-4</v>
      </c>
      <c r="AA115" s="155"/>
      <c r="AB115" s="154">
        <f t="shared" si="19"/>
        <v>6.5877888079915251E-3</v>
      </c>
    </row>
    <row r="116" spans="1:28" x14ac:dyDescent="0.25">
      <c r="A116" s="153" t="s">
        <v>601</v>
      </c>
      <c r="B116" s="153" t="s">
        <v>476</v>
      </c>
      <c r="C116" s="154">
        <f t="shared" ref="C116:I119" si="29">C$77*C46</f>
        <v>2.7794554667564505E-3</v>
      </c>
      <c r="D116" s="154">
        <f t="shared" si="29"/>
        <v>5.1383344394973418E-3</v>
      </c>
      <c r="E116" s="154">
        <f t="shared" si="29"/>
        <v>6.4465747488290451E-6</v>
      </c>
      <c r="F116" s="154">
        <f t="shared" si="29"/>
        <v>8.4717112937627999E-7</v>
      </c>
      <c r="G116" s="154">
        <f t="shared" si="29"/>
        <v>1.8658178907615171E-2</v>
      </c>
      <c r="H116" s="154">
        <f t="shared" si="29"/>
        <v>4.0156450769677298E-6</v>
      </c>
      <c r="I116" s="154">
        <f t="shared" si="29"/>
        <v>1.3413959436571468E-3</v>
      </c>
      <c r="J116" s="154"/>
      <c r="K116" s="154"/>
      <c r="L116" s="154">
        <f t="shared" si="21"/>
        <v>2.7853707317828775E-3</v>
      </c>
      <c r="M116" s="154">
        <f t="shared" si="22"/>
        <v>5.1485077894859645E-3</v>
      </c>
      <c r="N116" s="154">
        <f t="shared" si="23"/>
        <v>6.4771456515950287E-6</v>
      </c>
      <c r="O116" s="154">
        <f t="shared" si="24"/>
        <v>8.514065953373979E-7</v>
      </c>
      <c r="P116" s="154">
        <f t="shared" si="25"/>
        <v>1.8659802236103144E-2</v>
      </c>
      <c r="Q116" s="154">
        <f t="shared" si="26"/>
        <v>4.0193969769984715E-6</v>
      </c>
      <c r="R116" s="154">
        <f t="shared" si="27"/>
        <v>1.3415126499155534E-3</v>
      </c>
      <c r="S116" s="155"/>
      <c r="T116" s="154">
        <f t="shared" si="12"/>
        <v>5.9152650264270197E-6</v>
      </c>
      <c r="U116" s="154">
        <f t="shared" si="13"/>
        <v>1.0173349988622758E-5</v>
      </c>
      <c r="V116" s="154">
        <f t="shared" si="14"/>
        <v>3.0570902765983625E-8</v>
      </c>
      <c r="W116" s="154">
        <f t="shared" si="15"/>
        <v>4.2354659611179129E-9</v>
      </c>
      <c r="X116" s="154">
        <f t="shared" si="16"/>
        <v>1.6233284879721421E-6</v>
      </c>
      <c r="Y116" s="154">
        <f t="shared" si="17"/>
        <v>3.7519000307416586E-9</v>
      </c>
      <c r="Z116" s="154">
        <f t="shared" si="18"/>
        <v>1.16706258406667E-7</v>
      </c>
      <c r="AA116" s="155"/>
      <c r="AB116" s="154">
        <f t="shared" si="19"/>
        <v>1.7867208030186431E-5</v>
      </c>
    </row>
    <row r="117" spans="1:28" x14ac:dyDescent="0.25">
      <c r="A117" s="153" t="s">
        <v>602</v>
      </c>
      <c r="B117" s="153" t="s">
        <v>557</v>
      </c>
      <c r="C117" s="154">
        <f t="shared" si="29"/>
        <v>2.664969886890052E-3</v>
      </c>
      <c r="D117" s="154">
        <f t="shared" si="29"/>
        <v>0.11761334360384433</v>
      </c>
      <c r="E117" s="154">
        <f t="shared" si="29"/>
        <v>4.1154472726899708E-3</v>
      </c>
      <c r="F117" s="154">
        <f t="shared" si="29"/>
        <v>3.3799507945218589E-3</v>
      </c>
      <c r="G117" s="154">
        <f t="shared" si="29"/>
        <v>2.7716859971457321E-2</v>
      </c>
      <c r="H117" s="154">
        <f t="shared" si="29"/>
        <v>5.9387703867810589E-3</v>
      </c>
      <c r="I117" s="154">
        <f t="shared" si="29"/>
        <v>1.9926533945631526E-3</v>
      </c>
      <c r="J117" s="154"/>
      <c r="K117" s="154"/>
      <c r="L117" s="154">
        <f t="shared" si="21"/>
        <v>2.6692199422171971E-3</v>
      </c>
      <c r="M117" s="154">
        <f t="shared" si="22"/>
        <v>0.11796550884845591</v>
      </c>
      <c r="N117" s="154">
        <f t="shared" si="23"/>
        <v>4.1292911942179969E-3</v>
      </c>
      <c r="O117" s="154">
        <f t="shared" si="24"/>
        <v>3.3935702073799126E-3</v>
      </c>
      <c r="P117" s="154">
        <f t="shared" si="25"/>
        <v>2.7711873629407913E-2</v>
      </c>
      <c r="Q117" s="154">
        <f t="shared" si="26"/>
        <v>5.9442305507132996E-3</v>
      </c>
      <c r="R117" s="154">
        <f t="shared" si="27"/>
        <v>1.9922949105421837E-3</v>
      </c>
      <c r="S117" s="155"/>
      <c r="T117" s="154">
        <f t="shared" si="12"/>
        <v>4.2500553271451226E-6</v>
      </c>
      <c r="U117" s="154">
        <f t="shared" si="13"/>
        <v>3.521652446115825E-4</v>
      </c>
      <c r="V117" s="154">
        <f t="shared" si="14"/>
        <v>1.3843921528026125E-5</v>
      </c>
      <c r="W117" s="154">
        <f t="shared" si="15"/>
        <v>1.3619412858053605E-5</v>
      </c>
      <c r="X117" s="154">
        <f t="shared" si="16"/>
        <v>-4.9863420494081212E-6</v>
      </c>
      <c r="Y117" s="154">
        <f t="shared" si="17"/>
        <v>5.4601639322407122E-6</v>
      </c>
      <c r="Z117" s="154">
        <f t="shared" si="18"/>
        <v>-3.5848402096892024E-7</v>
      </c>
      <c r="AA117" s="155"/>
      <c r="AB117" s="154">
        <f t="shared" si="19"/>
        <v>3.8399397218667102E-4</v>
      </c>
    </row>
    <row r="118" spans="1:28" x14ac:dyDescent="0.25">
      <c r="A118" s="153" t="s">
        <v>603</v>
      </c>
      <c r="B118" s="153" t="s">
        <v>478</v>
      </c>
      <c r="C118" s="154">
        <f t="shared" si="29"/>
        <v>1.150325665257601</v>
      </c>
      <c r="D118" s="154">
        <f t="shared" si="29"/>
        <v>5.6653906853907028</v>
      </c>
      <c r="E118" s="154">
        <f t="shared" si="29"/>
        <v>0.20655516199685633</v>
      </c>
      <c r="F118" s="154">
        <f t="shared" si="29"/>
        <v>0.42823772779722347</v>
      </c>
      <c r="G118" s="154">
        <f t="shared" si="29"/>
        <v>0.77133993237640985</v>
      </c>
      <c r="H118" s="154">
        <f t="shared" si="29"/>
        <v>9.975340661420333E-2</v>
      </c>
      <c r="I118" s="154">
        <f t="shared" si="29"/>
        <v>5.5454085931623348E-2</v>
      </c>
      <c r="J118" s="154"/>
      <c r="K118" s="154"/>
      <c r="L118" s="154">
        <f t="shared" si="21"/>
        <v>1.1522640940546052</v>
      </c>
      <c r="M118" s="154">
        <f t="shared" si="22"/>
        <v>5.6800707699993858</v>
      </c>
      <c r="N118" s="154">
        <f t="shared" si="23"/>
        <v>0.20723749150968551</v>
      </c>
      <c r="O118" s="154">
        <f t="shared" si="24"/>
        <v>0.42989577969936327</v>
      </c>
      <c r="P118" s="154">
        <f t="shared" si="25"/>
        <v>0.77180081297971648</v>
      </c>
      <c r="Q118" s="154">
        <f t="shared" si="26"/>
        <v>9.9809935287293872E-2</v>
      </c>
      <c r="R118" s="154">
        <f t="shared" si="27"/>
        <v>5.5487220106981351E-2</v>
      </c>
      <c r="S118" s="155"/>
      <c r="T118" s="154">
        <f t="shared" si="12"/>
        <v>1.9384287970041214E-3</v>
      </c>
      <c r="U118" s="154">
        <f t="shared" si="13"/>
        <v>1.4680084608682975E-2</v>
      </c>
      <c r="V118" s="154">
        <f t="shared" si="14"/>
        <v>6.8232951282917731E-4</v>
      </c>
      <c r="W118" s="154">
        <f t="shared" si="15"/>
        <v>1.658051902139801E-3</v>
      </c>
      <c r="X118" s="154">
        <f t="shared" si="16"/>
        <v>4.6088060330662373E-4</v>
      </c>
      <c r="Y118" s="154">
        <f t="shared" si="17"/>
        <v>5.652867309054177E-5</v>
      </c>
      <c r="Z118" s="154">
        <f t="shared" si="18"/>
        <v>3.313417535800306E-5</v>
      </c>
      <c r="AA118" s="155"/>
      <c r="AB118" s="154">
        <f t="shared" si="19"/>
        <v>1.9509438272411243E-2</v>
      </c>
    </row>
    <row r="119" spans="1:28" x14ac:dyDescent="0.25">
      <c r="A119" s="153" t="s">
        <v>604</v>
      </c>
      <c r="B119" s="153" t="s">
        <v>479</v>
      </c>
      <c r="C119" s="154">
        <f t="shared" si="29"/>
        <v>2.189218699445241E-2</v>
      </c>
      <c r="D119" s="154">
        <f t="shared" si="29"/>
        <v>0.54039503732772265</v>
      </c>
      <c r="E119" s="154">
        <f t="shared" si="29"/>
        <v>2.2044983292870749E-2</v>
      </c>
      <c r="F119" s="154">
        <f t="shared" si="29"/>
        <v>2.0163255127354347E-2</v>
      </c>
      <c r="G119" s="154">
        <f t="shared" si="29"/>
        <v>6.7061280711428445E-2</v>
      </c>
      <c r="H119" s="154">
        <f t="shared" si="29"/>
        <v>0</v>
      </c>
      <c r="I119" s="154">
        <f t="shared" si="29"/>
        <v>4.8212491887967019E-3</v>
      </c>
      <c r="J119" s="154"/>
      <c r="K119" s="154"/>
      <c r="L119" s="154">
        <f t="shared" si="21"/>
        <v>2.193138076987414E-2</v>
      </c>
      <c r="M119" s="154">
        <f t="shared" si="22"/>
        <v>0.54175181193582445</v>
      </c>
      <c r="N119" s="154">
        <f t="shared" si="23"/>
        <v>2.2116424696543301E-2</v>
      </c>
      <c r="O119" s="154">
        <f t="shared" si="24"/>
        <v>2.024106093664273E-2</v>
      </c>
      <c r="P119" s="154">
        <f t="shared" si="25"/>
        <v>6.7131767659043468E-2</v>
      </c>
      <c r="Q119" s="154">
        <f t="shared" si="26"/>
        <v>0</v>
      </c>
      <c r="R119" s="154">
        <f t="shared" si="27"/>
        <v>4.8263167200964996E-3</v>
      </c>
      <c r="S119" s="155"/>
      <c r="T119" s="154">
        <f t="shared" si="12"/>
        <v>3.9193775421730165E-5</v>
      </c>
      <c r="U119" s="154">
        <f t="shared" si="13"/>
        <v>1.3567746081017962E-3</v>
      </c>
      <c r="V119" s="154">
        <f t="shared" si="14"/>
        <v>7.1441403672552195E-5</v>
      </c>
      <c r="W119" s="154">
        <f t="shared" si="15"/>
        <v>7.7805809288383071E-5</v>
      </c>
      <c r="X119" s="154">
        <f t="shared" si="16"/>
        <v>7.0486947615022721E-5</v>
      </c>
      <c r="Y119" s="154">
        <f t="shared" si="17"/>
        <v>0</v>
      </c>
      <c r="Z119" s="154">
        <f t="shared" si="18"/>
        <v>5.0675312997976521E-6</v>
      </c>
      <c r="AA119" s="155"/>
      <c r="AB119" s="154">
        <f t="shared" si="19"/>
        <v>1.620770075399282E-3</v>
      </c>
    </row>
    <row r="120" spans="1:28" x14ac:dyDescent="0.25">
      <c r="A120" s="153" t="s">
        <v>605</v>
      </c>
      <c r="B120" s="153" t="s">
        <v>481</v>
      </c>
      <c r="C120" s="154">
        <f t="shared" ref="C120:H120" si="30">C$77*C50</f>
        <v>0.2538399718037756</v>
      </c>
      <c r="D120" s="154">
        <f t="shared" si="30"/>
        <v>7.2513149921908653</v>
      </c>
      <c r="E120" s="154">
        <f t="shared" si="30"/>
        <v>0.24674840438174311</v>
      </c>
      <c r="F120" s="154">
        <f t="shared" si="30"/>
        <v>0.19524528853178555</v>
      </c>
      <c r="G120" s="154">
        <f t="shared" si="30"/>
        <v>1.2862651089680937</v>
      </c>
      <c r="H120" s="154">
        <f t="shared" si="30"/>
        <v>0.35906642766385144</v>
      </c>
      <c r="I120" s="154">
        <f t="shared" ref="D120:I135" si="31">I$77*I50</f>
        <v>9.2473697898422205E-2</v>
      </c>
      <c r="J120" s="154"/>
      <c r="K120" s="154"/>
      <c r="L120" s="154">
        <f t="shared" si="21"/>
        <v>0.25426584096022664</v>
      </c>
      <c r="M120" s="154">
        <f t="shared" si="22"/>
        <v>7.2700584651520934</v>
      </c>
      <c r="N120" s="154">
        <f t="shared" si="23"/>
        <v>0.24756440086098866</v>
      </c>
      <c r="O120" s="154">
        <f t="shared" si="24"/>
        <v>0.19600108262840332</v>
      </c>
      <c r="P120" s="154">
        <f t="shared" si="25"/>
        <v>1.2870379749135947</v>
      </c>
      <c r="Q120" s="154">
        <f t="shared" si="26"/>
        <v>0.35926608412760325</v>
      </c>
      <c r="R120" s="154">
        <f t="shared" si="27"/>
        <v>9.2529261694300646E-2</v>
      </c>
      <c r="S120" s="155"/>
      <c r="T120" s="154">
        <f t="shared" si="12"/>
        <v>4.2586915645104195E-4</v>
      </c>
      <c r="U120" s="154">
        <f t="shared" si="13"/>
        <v>1.8743472961228136E-2</v>
      </c>
      <c r="V120" s="154">
        <f t="shared" si="14"/>
        <v>8.1599647924554541E-4</v>
      </c>
      <c r="W120" s="154">
        <f t="shared" si="15"/>
        <v>7.5579409661777341E-4</v>
      </c>
      <c r="X120" s="154">
        <f t="shared" si="16"/>
        <v>7.7286594550107779E-4</v>
      </c>
      <c r="Y120" s="154">
        <f t="shared" si="17"/>
        <v>1.9965646375180723E-4</v>
      </c>
      <c r="Z120" s="154">
        <f t="shared" si="18"/>
        <v>5.5563795878441069E-5</v>
      </c>
      <c r="AA120" s="155"/>
      <c r="AB120" s="154">
        <f t="shared" si="19"/>
        <v>2.1769218898673823E-2</v>
      </c>
    </row>
    <row r="121" spans="1:28" x14ac:dyDescent="0.25">
      <c r="A121" s="153" t="s">
        <v>558</v>
      </c>
      <c r="B121" s="153" t="s">
        <v>459</v>
      </c>
      <c r="C121" s="154">
        <f t="shared" ref="C121:C138" si="32">C$77*C51</f>
        <v>0.33951334740379707</v>
      </c>
      <c r="D121" s="154">
        <f t="shared" si="31"/>
        <v>1.5960153924939824</v>
      </c>
      <c r="E121" s="154">
        <f t="shared" si="31"/>
        <v>0.30415169899787892</v>
      </c>
      <c r="F121" s="154">
        <f t="shared" si="31"/>
        <v>0.18434269100768186</v>
      </c>
      <c r="G121" s="154">
        <f t="shared" si="31"/>
        <v>0.25925404387936296</v>
      </c>
      <c r="H121" s="154">
        <f t="shared" si="31"/>
        <v>3.5303797785847808E-2</v>
      </c>
      <c r="I121" s="154">
        <f t="shared" si="31"/>
        <v>1.8638599434511439E-2</v>
      </c>
      <c r="J121" s="154"/>
      <c r="K121" s="154"/>
      <c r="L121" s="154">
        <f t="shared" si="21"/>
        <v>0.34008529703203177</v>
      </c>
      <c r="M121" s="154">
        <f t="shared" si="22"/>
        <v>1.6001547087824712</v>
      </c>
      <c r="N121" s="154">
        <f t="shared" si="23"/>
        <v>0.30515704168471208</v>
      </c>
      <c r="O121" s="154">
        <f t="shared" si="24"/>
        <v>0.1850575068629749</v>
      </c>
      <c r="P121" s="154">
        <f t="shared" si="25"/>
        <v>0.25943288904640055</v>
      </c>
      <c r="Q121" s="154">
        <f t="shared" si="26"/>
        <v>3.5326754710043769E-2</v>
      </c>
      <c r="R121" s="154">
        <f t="shared" si="27"/>
        <v>1.8651457183533719E-2</v>
      </c>
      <c r="S121" s="155"/>
      <c r="T121" s="154">
        <f t="shared" si="12"/>
        <v>5.7194962823470252E-4</v>
      </c>
      <c r="U121" s="154">
        <f t="shared" si="13"/>
        <v>4.1393162884888479E-3</v>
      </c>
      <c r="V121" s="154">
        <f t="shared" si="14"/>
        <v>1.0053426868331661E-3</v>
      </c>
      <c r="W121" s="154">
        <f t="shared" si="15"/>
        <v>7.1481585529303837E-4</v>
      </c>
      <c r="X121" s="154">
        <f t="shared" si="16"/>
        <v>1.7884516703758901E-4</v>
      </c>
      <c r="Y121" s="154">
        <f t="shared" si="17"/>
        <v>2.2956924195960404E-5</v>
      </c>
      <c r="Z121" s="154">
        <f t="shared" si="18"/>
        <v>1.2857749022279763E-5</v>
      </c>
      <c r="AA121" s="155"/>
      <c r="AB121" s="154">
        <f t="shared" si="19"/>
        <v>6.6460842991055841E-3</v>
      </c>
    </row>
    <row r="122" spans="1:28" x14ac:dyDescent="0.25">
      <c r="A122" s="153" t="s">
        <v>606</v>
      </c>
      <c r="B122" s="153" t="s">
        <v>483</v>
      </c>
      <c r="C122" s="154">
        <f t="shared" si="32"/>
        <v>2.8684998066525382E-3</v>
      </c>
      <c r="D122" s="154">
        <f t="shared" si="31"/>
        <v>0.17757991031310225</v>
      </c>
      <c r="E122" s="154">
        <f t="shared" si="31"/>
        <v>4.9270249866050549E-3</v>
      </c>
      <c r="F122" s="154">
        <f t="shared" si="31"/>
        <v>3.505134157281928E-3</v>
      </c>
      <c r="G122" s="154">
        <f t="shared" si="31"/>
        <v>2.3187519439536244E-2</v>
      </c>
      <c r="H122" s="154">
        <f t="shared" si="31"/>
        <v>3.0491002321392686E-3</v>
      </c>
      <c r="I122" s="154">
        <f t="shared" si="31"/>
        <v>1.6670246691101497E-3</v>
      </c>
      <c r="J122" s="154"/>
      <c r="K122" s="154"/>
      <c r="L122" s="154">
        <f t="shared" si="21"/>
        <v>2.8727328252980619E-3</v>
      </c>
      <c r="M122" s="154">
        <f t="shared" si="22"/>
        <v>0.17806156004039306</v>
      </c>
      <c r="N122" s="154">
        <f t="shared" si="23"/>
        <v>4.9418933469051749E-3</v>
      </c>
      <c r="O122" s="154">
        <f t="shared" si="24"/>
        <v>3.5177141589613319E-3</v>
      </c>
      <c r="P122" s="154">
        <f t="shared" si="25"/>
        <v>2.3200144781166339E-2</v>
      </c>
      <c r="Q122" s="154">
        <f t="shared" si="26"/>
        <v>3.0540709652156616E-3</v>
      </c>
      <c r="R122" s="154">
        <f t="shared" si="27"/>
        <v>1.6679323451557998E-3</v>
      </c>
      <c r="S122" s="155"/>
      <c r="T122" s="154">
        <f t="shared" si="12"/>
        <v>4.2330186455236812E-6</v>
      </c>
      <c r="U122" s="154">
        <f t="shared" si="13"/>
        <v>4.8164972729081157E-4</v>
      </c>
      <c r="V122" s="154">
        <f t="shared" si="14"/>
        <v>1.4868360300119947E-5</v>
      </c>
      <c r="W122" s="154">
        <f t="shared" si="15"/>
        <v>1.2580001679403895E-5</v>
      </c>
      <c r="X122" s="154">
        <f t="shared" si="16"/>
        <v>1.2625341630094489E-5</v>
      </c>
      <c r="Y122" s="154">
        <f t="shared" si="17"/>
        <v>4.9707330763929664E-6</v>
      </c>
      <c r="Z122" s="154">
        <f t="shared" si="18"/>
        <v>9.0767604565009444E-7</v>
      </c>
      <c r="AA122" s="155"/>
      <c r="AB122" s="154">
        <f t="shared" si="19"/>
        <v>5.3183485866799664E-4</v>
      </c>
    </row>
    <row r="123" spans="1:28" x14ac:dyDescent="0.25">
      <c r="A123" s="153" t="s">
        <v>607</v>
      </c>
      <c r="B123" s="153" t="s">
        <v>485</v>
      </c>
      <c r="C123" s="154">
        <f t="shared" si="32"/>
        <v>0</v>
      </c>
      <c r="D123" s="154">
        <f t="shared" si="31"/>
        <v>0</v>
      </c>
      <c r="E123" s="154">
        <f t="shared" si="31"/>
        <v>0</v>
      </c>
      <c r="F123" s="154">
        <f t="shared" si="31"/>
        <v>0</v>
      </c>
      <c r="G123" s="154">
        <f t="shared" si="31"/>
        <v>0</v>
      </c>
      <c r="H123" s="154">
        <f t="shared" si="31"/>
        <v>0</v>
      </c>
      <c r="I123" s="154">
        <f t="shared" si="31"/>
        <v>0</v>
      </c>
      <c r="J123" s="154"/>
      <c r="K123" s="154"/>
      <c r="L123" s="154">
        <f t="shared" si="21"/>
        <v>0</v>
      </c>
      <c r="M123" s="154">
        <f t="shared" si="22"/>
        <v>0</v>
      </c>
      <c r="N123" s="154">
        <f t="shared" si="23"/>
        <v>0</v>
      </c>
      <c r="O123" s="154">
        <f t="shared" si="24"/>
        <v>0</v>
      </c>
      <c r="P123" s="154">
        <f t="shared" si="25"/>
        <v>0</v>
      </c>
      <c r="Q123" s="154">
        <f t="shared" si="26"/>
        <v>0</v>
      </c>
      <c r="R123" s="154">
        <f t="shared" si="27"/>
        <v>0</v>
      </c>
      <c r="S123" s="155"/>
      <c r="T123" s="154">
        <f t="shared" si="12"/>
        <v>0</v>
      </c>
      <c r="U123" s="154">
        <f t="shared" si="13"/>
        <v>0</v>
      </c>
      <c r="V123" s="154">
        <f t="shared" si="14"/>
        <v>0</v>
      </c>
      <c r="W123" s="154">
        <f t="shared" si="15"/>
        <v>0</v>
      </c>
      <c r="X123" s="154">
        <f t="shared" si="16"/>
        <v>0</v>
      </c>
      <c r="Y123" s="154">
        <f t="shared" si="17"/>
        <v>0</v>
      </c>
      <c r="Z123" s="154">
        <f t="shared" si="18"/>
        <v>0</v>
      </c>
      <c r="AA123" s="155"/>
      <c r="AB123" s="154">
        <f t="shared" si="19"/>
        <v>0</v>
      </c>
    </row>
    <row r="124" spans="1:28" x14ac:dyDescent="0.25">
      <c r="A124" s="153" t="s">
        <v>608</v>
      </c>
      <c r="B124" s="153" t="s">
        <v>487</v>
      </c>
      <c r="C124" s="154">
        <f t="shared" si="32"/>
        <v>0</v>
      </c>
      <c r="D124" s="154">
        <f t="shared" si="31"/>
        <v>0</v>
      </c>
      <c r="E124" s="154">
        <f t="shared" si="31"/>
        <v>0</v>
      </c>
      <c r="F124" s="154">
        <f t="shared" si="31"/>
        <v>0</v>
      </c>
      <c r="G124" s="154">
        <f t="shared" si="31"/>
        <v>0</v>
      </c>
      <c r="H124" s="154">
        <f t="shared" si="31"/>
        <v>0</v>
      </c>
      <c r="I124" s="154">
        <f t="shared" si="31"/>
        <v>0</v>
      </c>
      <c r="J124" s="154"/>
      <c r="K124" s="154"/>
      <c r="L124" s="154">
        <f t="shared" si="21"/>
        <v>0</v>
      </c>
      <c r="M124" s="154">
        <f t="shared" si="22"/>
        <v>0</v>
      </c>
      <c r="N124" s="154">
        <f t="shared" si="23"/>
        <v>0</v>
      </c>
      <c r="O124" s="154">
        <f t="shared" si="24"/>
        <v>0</v>
      </c>
      <c r="P124" s="154">
        <f t="shared" si="25"/>
        <v>0</v>
      </c>
      <c r="Q124" s="154">
        <f t="shared" si="26"/>
        <v>0</v>
      </c>
      <c r="R124" s="154">
        <f t="shared" si="27"/>
        <v>0</v>
      </c>
      <c r="S124" s="155"/>
      <c r="T124" s="154">
        <f t="shared" si="12"/>
        <v>0</v>
      </c>
      <c r="U124" s="154">
        <f t="shared" si="13"/>
        <v>0</v>
      </c>
      <c r="V124" s="154">
        <f t="shared" si="14"/>
        <v>0</v>
      </c>
      <c r="W124" s="154">
        <f t="shared" si="15"/>
        <v>0</v>
      </c>
      <c r="X124" s="154">
        <f t="shared" si="16"/>
        <v>0</v>
      </c>
      <c r="Y124" s="154">
        <f t="shared" si="17"/>
        <v>0</v>
      </c>
      <c r="Z124" s="154">
        <f t="shared" si="18"/>
        <v>0</v>
      </c>
      <c r="AA124" s="155"/>
      <c r="AB124" s="154">
        <f t="shared" si="19"/>
        <v>0</v>
      </c>
    </row>
    <row r="125" spans="1:28" x14ac:dyDescent="0.25">
      <c r="A125" s="153" t="s">
        <v>609</v>
      </c>
      <c r="B125" s="153" t="s">
        <v>489</v>
      </c>
      <c r="C125" s="154">
        <f t="shared" si="32"/>
        <v>1.6555886910679728E-2</v>
      </c>
      <c r="D125" s="154">
        <f t="shared" si="31"/>
        <v>7.1449526291881777E-3</v>
      </c>
      <c r="E125" s="154">
        <f t="shared" si="31"/>
        <v>2.2965922542703469E-5</v>
      </c>
      <c r="F125" s="154">
        <f t="shared" si="31"/>
        <v>2.1630520588542131E-5</v>
      </c>
      <c r="G125" s="154">
        <f t="shared" si="31"/>
        <v>0.10897458115607121</v>
      </c>
      <c r="H125" s="154">
        <f t="shared" si="31"/>
        <v>1.8932321702825523E-5</v>
      </c>
      <c r="I125" s="154">
        <f t="shared" si="31"/>
        <v>7.8345299317946395E-3</v>
      </c>
      <c r="J125" s="154"/>
      <c r="K125" s="154"/>
      <c r="L125" s="154">
        <f t="shared" si="21"/>
        <v>1.6583603462444724E-2</v>
      </c>
      <c r="M125" s="154">
        <f t="shared" si="22"/>
        <v>7.1645445329965663E-3</v>
      </c>
      <c r="N125" s="154">
        <f t="shared" si="23"/>
        <v>2.3050653367188329E-5</v>
      </c>
      <c r="O125" s="154">
        <f t="shared" si="24"/>
        <v>2.1721206321863637E-5</v>
      </c>
      <c r="P125" s="154">
        <f t="shared" si="25"/>
        <v>0.10906619180964656</v>
      </c>
      <c r="Q125" s="154">
        <f t="shared" si="26"/>
        <v>1.8974410520866678E-5</v>
      </c>
      <c r="R125" s="154">
        <f t="shared" si="27"/>
        <v>7.8411161136353342E-3</v>
      </c>
      <c r="S125" s="155"/>
      <c r="T125" s="154">
        <f t="shared" si="12"/>
        <v>2.7716551764995351E-5</v>
      </c>
      <c r="U125" s="154">
        <f t="shared" si="13"/>
        <v>1.95919038083886E-5</v>
      </c>
      <c r="V125" s="154">
        <f t="shared" si="14"/>
        <v>8.4730824484860522E-8</v>
      </c>
      <c r="W125" s="154">
        <f t="shared" si="15"/>
        <v>9.0685733321506238E-8</v>
      </c>
      <c r="X125" s="154">
        <f t="shared" si="16"/>
        <v>9.1610653575352474E-5</v>
      </c>
      <c r="Y125" s="154">
        <f t="shared" si="17"/>
        <v>4.2088818041155507E-8</v>
      </c>
      <c r="Z125" s="154">
        <f t="shared" si="18"/>
        <v>6.586181840694677E-6</v>
      </c>
      <c r="AA125" s="155"/>
      <c r="AB125" s="154">
        <f t="shared" si="19"/>
        <v>1.4572279636527861E-4</v>
      </c>
    </row>
    <row r="126" spans="1:28" x14ac:dyDescent="0.25">
      <c r="A126" s="153" t="s">
        <v>562</v>
      </c>
      <c r="B126" s="153" t="s">
        <v>488</v>
      </c>
      <c r="C126" s="154">
        <f t="shared" si="32"/>
        <v>9.9984073083321297E-3</v>
      </c>
      <c r="D126" s="154">
        <f t="shared" si="31"/>
        <v>0.41466242937252812</v>
      </c>
      <c r="E126" s="154">
        <f t="shared" si="31"/>
        <v>1.3494637945205083E-2</v>
      </c>
      <c r="F126" s="154">
        <f t="shared" si="31"/>
        <v>1.0835638981232007E-2</v>
      </c>
      <c r="G126" s="154">
        <f t="shared" si="31"/>
        <v>0.12195418387441222</v>
      </c>
      <c r="H126" s="154">
        <f t="shared" si="31"/>
        <v>4.886531875297704E-2</v>
      </c>
      <c r="I126" s="154">
        <f t="shared" si="31"/>
        <v>8.7676749360778728E-3</v>
      </c>
      <c r="J126" s="154"/>
      <c r="K126" s="154"/>
      <c r="L126" s="154">
        <f t="shared" si="21"/>
        <v>1.0014373358036857E-2</v>
      </c>
      <c r="M126" s="154">
        <f t="shared" si="22"/>
        <v>0.41570867401264899</v>
      </c>
      <c r="N126" s="154">
        <f t="shared" si="23"/>
        <v>1.354042685602286E-2</v>
      </c>
      <c r="O126" s="154">
        <f t="shared" si="24"/>
        <v>1.0876375933477334E-2</v>
      </c>
      <c r="P126" s="154">
        <f t="shared" si="25"/>
        <v>0.12200483923359655</v>
      </c>
      <c r="Q126" s="154">
        <f t="shared" si="26"/>
        <v>4.8892238030622183E-2</v>
      </c>
      <c r="R126" s="154">
        <f t="shared" si="27"/>
        <v>8.7713167112838455E-3</v>
      </c>
      <c r="S126" s="155"/>
      <c r="T126" s="154">
        <f t="shared" si="12"/>
        <v>1.5966049704727384E-5</v>
      </c>
      <c r="U126" s="154">
        <f t="shared" si="13"/>
        <v>1.0462446401208747E-3</v>
      </c>
      <c r="V126" s="154">
        <f t="shared" si="14"/>
        <v>4.5788910817776834E-5</v>
      </c>
      <c r="W126" s="154">
        <f t="shared" si="15"/>
        <v>4.0736952245327279E-5</v>
      </c>
      <c r="X126" s="154">
        <f t="shared" si="16"/>
        <v>5.0655359184331727E-5</v>
      </c>
      <c r="Y126" s="154">
        <f t="shared" si="17"/>
        <v>2.6919277645143236E-5</v>
      </c>
      <c r="Z126" s="154">
        <f t="shared" si="18"/>
        <v>3.6417752059727387E-6</v>
      </c>
      <c r="AA126" s="155"/>
      <c r="AB126" s="154">
        <f t="shared" si="19"/>
        <v>1.2299529649241539E-3</v>
      </c>
    </row>
    <row r="127" spans="1:28" x14ac:dyDescent="0.25">
      <c r="A127" s="153" t="s">
        <v>610</v>
      </c>
      <c r="B127" s="153" t="s">
        <v>490</v>
      </c>
      <c r="C127" s="154">
        <f t="shared" si="32"/>
        <v>3.1025592143793974E-2</v>
      </c>
      <c r="D127" s="154">
        <f t="shared" si="31"/>
        <v>0.21133285211657238</v>
      </c>
      <c r="E127" s="154">
        <f t="shared" si="31"/>
        <v>8.5474674125099386E-5</v>
      </c>
      <c r="F127" s="154">
        <f t="shared" si="31"/>
        <v>7.4236645357715256E-4</v>
      </c>
      <c r="G127" s="154">
        <f t="shared" si="31"/>
        <v>0.35139570276008575</v>
      </c>
      <c r="H127" s="154">
        <f t="shared" si="31"/>
        <v>1.335226899041379E-4</v>
      </c>
      <c r="I127" s="154">
        <f t="shared" si="31"/>
        <v>2.5262956938876265E-2</v>
      </c>
      <c r="J127" s="154"/>
      <c r="K127" s="154"/>
      <c r="L127" s="154">
        <f t="shared" si="21"/>
        <v>3.1078597068839219E-2</v>
      </c>
      <c r="M127" s="154">
        <f t="shared" si="22"/>
        <v>0.21189994445203719</v>
      </c>
      <c r="N127" s="154">
        <f t="shared" si="23"/>
        <v>8.5703773023820169E-5</v>
      </c>
      <c r="O127" s="154">
        <f t="shared" si="24"/>
        <v>7.4483804115200807E-4</v>
      </c>
      <c r="P127" s="154">
        <f t="shared" si="25"/>
        <v>0.35159595290879508</v>
      </c>
      <c r="Q127" s="154">
        <f t="shared" si="26"/>
        <v>1.335315243430859E-4</v>
      </c>
      <c r="R127" s="154">
        <f t="shared" si="27"/>
        <v>2.5277353560246737E-2</v>
      </c>
      <c r="S127" s="155"/>
      <c r="T127" s="154">
        <f t="shared" si="12"/>
        <v>5.3004925045244122E-5</v>
      </c>
      <c r="U127" s="154">
        <f t="shared" si="13"/>
        <v>5.6709233546481386E-4</v>
      </c>
      <c r="V127" s="154">
        <f t="shared" si="14"/>
        <v>2.2909889872078362E-7</v>
      </c>
      <c r="W127" s="154">
        <f t="shared" si="15"/>
        <v>2.4715875748555077E-6</v>
      </c>
      <c r="X127" s="154">
        <f t="shared" si="16"/>
        <v>2.0025014870933555E-4</v>
      </c>
      <c r="Y127" s="154">
        <f t="shared" si="17"/>
        <v>8.8344389479963221E-9</v>
      </c>
      <c r="Z127" s="154">
        <f t="shared" si="18"/>
        <v>1.439662137047229E-5</v>
      </c>
      <c r="AA127" s="155"/>
      <c r="AB127" s="154">
        <f t="shared" si="19"/>
        <v>8.3745355150239014E-4</v>
      </c>
    </row>
    <row r="128" spans="1:28" x14ac:dyDescent="0.25">
      <c r="A128" s="153" t="s">
        <v>560</v>
      </c>
      <c r="B128" s="153" t="s">
        <v>491</v>
      </c>
      <c r="C128" s="154">
        <f t="shared" si="32"/>
        <v>0</v>
      </c>
      <c r="D128" s="154">
        <f t="shared" si="31"/>
        <v>0.27814279877911119</v>
      </c>
      <c r="E128" s="154">
        <f t="shared" si="31"/>
        <v>0</v>
      </c>
      <c r="F128" s="154">
        <f t="shared" si="31"/>
        <v>0</v>
      </c>
      <c r="G128" s="154">
        <f t="shared" si="31"/>
        <v>0.73267153261135232</v>
      </c>
      <c r="H128" s="154">
        <f t="shared" si="31"/>
        <v>5.1436128752623871E-2</v>
      </c>
      <c r="I128" s="154">
        <f t="shared" si="31"/>
        <v>5.2674091439696223E-2</v>
      </c>
      <c r="J128" s="154"/>
      <c r="K128" s="154"/>
      <c r="L128" s="154">
        <f t="shared" si="21"/>
        <v>0</v>
      </c>
      <c r="M128" s="154">
        <f t="shared" si="22"/>
        <v>0.27890642260675563</v>
      </c>
      <c r="N128" s="154">
        <f t="shared" si="23"/>
        <v>0</v>
      </c>
      <c r="O128" s="154">
        <f t="shared" si="24"/>
        <v>0</v>
      </c>
      <c r="P128" s="154">
        <f t="shared" si="25"/>
        <v>0.7330683123283217</v>
      </c>
      <c r="Q128" s="154">
        <f t="shared" si="26"/>
        <v>5.1462708565130293E-2</v>
      </c>
      <c r="R128" s="154">
        <f t="shared" si="27"/>
        <v>5.2702617198051499E-2</v>
      </c>
      <c r="S128" s="155"/>
      <c r="T128" s="154">
        <f t="shared" si="12"/>
        <v>0</v>
      </c>
      <c r="U128" s="154">
        <f t="shared" si="13"/>
        <v>7.6362382764444403E-4</v>
      </c>
      <c r="V128" s="154">
        <f t="shared" si="14"/>
        <v>0</v>
      </c>
      <c r="W128" s="154">
        <f t="shared" si="15"/>
        <v>0</v>
      </c>
      <c r="X128" s="154">
        <f t="shared" si="16"/>
        <v>3.9677971696938652E-4</v>
      </c>
      <c r="Y128" s="154">
        <f t="shared" si="17"/>
        <v>2.6579812506422051E-5</v>
      </c>
      <c r="Z128" s="154">
        <f t="shared" si="18"/>
        <v>2.8525758355275876E-5</v>
      </c>
      <c r="AA128" s="155"/>
      <c r="AB128" s="154">
        <f t="shared" si="19"/>
        <v>1.2155091154755285E-3</v>
      </c>
    </row>
    <row r="129" spans="1:28" x14ac:dyDescent="0.25">
      <c r="A129" s="153" t="s">
        <v>611</v>
      </c>
      <c r="B129" s="153" t="s">
        <v>492</v>
      </c>
      <c r="C129" s="154">
        <f t="shared" si="32"/>
        <v>5.9278089130824071E-3</v>
      </c>
      <c r="D129" s="154">
        <f t="shared" si="31"/>
        <v>0.75984715379564527</v>
      </c>
      <c r="E129" s="154">
        <f t="shared" si="31"/>
        <v>5.6119735536681414E-4</v>
      </c>
      <c r="F129" s="154">
        <f t="shared" si="31"/>
        <v>4.8297488097431224E-3</v>
      </c>
      <c r="G129" s="154">
        <f t="shared" si="31"/>
        <v>0.10992101052095025</v>
      </c>
      <c r="H129" s="154">
        <f t="shared" si="31"/>
        <v>0.11452061754240724</v>
      </c>
      <c r="I129" s="154">
        <f t="shared" si="31"/>
        <v>7.9025717550236258E-3</v>
      </c>
      <c r="J129" s="154"/>
      <c r="K129" s="154"/>
      <c r="L129" s="154">
        <f t="shared" si="21"/>
        <v>2.3991200807948267E-4</v>
      </c>
      <c r="M129" s="154">
        <f t="shared" si="22"/>
        <v>0.74821659837550125</v>
      </c>
      <c r="N129" s="154">
        <f t="shared" si="23"/>
        <v>2.1480497223596038E-5</v>
      </c>
      <c r="O129" s="154">
        <f t="shared" si="24"/>
        <v>1.6063348724521526E-4</v>
      </c>
      <c r="P129" s="154">
        <f t="shared" si="25"/>
        <v>0.10842929565221235</v>
      </c>
      <c r="Q129" s="154">
        <f t="shared" si="26"/>
        <v>0.11458329606912747</v>
      </c>
      <c r="R129" s="154">
        <f t="shared" si="27"/>
        <v>7.7953276191448876E-3</v>
      </c>
      <c r="S129" s="155"/>
      <c r="T129" s="154">
        <f t="shared" si="12"/>
        <v>-5.6878969050029246E-3</v>
      </c>
      <c r="U129" s="154">
        <f t="shared" si="13"/>
        <v>-1.1630555420144018E-2</v>
      </c>
      <c r="V129" s="154">
        <f t="shared" si="14"/>
        <v>-5.3971685814321814E-4</v>
      </c>
      <c r="W129" s="154">
        <f t="shared" si="15"/>
        <v>-4.6691153224979074E-3</v>
      </c>
      <c r="X129" s="154">
        <f t="shared" si="16"/>
        <v>-1.4917148687379062E-3</v>
      </c>
      <c r="Y129" s="154">
        <f t="shared" si="17"/>
        <v>6.2678526720233441E-5</v>
      </c>
      <c r="Z129" s="154">
        <f t="shared" si="18"/>
        <v>-1.0724413587873821E-4</v>
      </c>
      <c r="AA129" s="155"/>
      <c r="AB129" s="154">
        <f t="shared" si="19"/>
        <v>-2.406356498368448E-2</v>
      </c>
    </row>
    <row r="130" spans="1:28" x14ac:dyDescent="0.25">
      <c r="A130" s="153" t="s">
        <v>612</v>
      </c>
      <c r="B130" s="153" t="s">
        <v>493</v>
      </c>
      <c r="C130" s="154">
        <f t="shared" si="32"/>
        <v>4.0006349853313666E-2</v>
      </c>
      <c r="D130" s="154">
        <f t="shared" si="31"/>
        <v>1.5490396487468849</v>
      </c>
      <c r="E130" s="154">
        <f t="shared" si="31"/>
        <v>6.3245502982262086E-2</v>
      </c>
      <c r="F130" s="154">
        <f t="shared" si="31"/>
        <v>4.6571122187740038E-2</v>
      </c>
      <c r="G130" s="154">
        <f t="shared" si="31"/>
        <v>0.106676109841365</v>
      </c>
      <c r="H130" s="154">
        <f t="shared" si="31"/>
        <v>3.0192070926084917E-8</v>
      </c>
      <c r="I130" s="154">
        <f t="shared" si="31"/>
        <v>7.6692855039528175E-3</v>
      </c>
      <c r="J130" s="154"/>
      <c r="K130" s="154"/>
      <c r="L130" s="154">
        <f t="shared" si="21"/>
        <v>4.0075741284220145E-2</v>
      </c>
      <c r="M130" s="154">
        <f t="shared" si="22"/>
        <v>1.5529888088216828</v>
      </c>
      <c r="N130" s="154">
        <f t="shared" si="23"/>
        <v>6.3455801165793677E-2</v>
      </c>
      <c r="O130" s="154">
        <f t="shared" si="24"/>
        <v>4.6751545797336799E-2</v>
      </c>
      <c r="P130" s="154">
        <f t="shared" si="25"/>
        <v>0.10674297107683708</v>
      </c>
      <c r="Q130" s="154">
        <f t="shared" si="26"/>
        <v>3.0240482370125068E-8</v>
      </c>
      <c r="R130" s="154">
        <f t="shared" si="27"/>
        <v>7.6740923712518309E-3</v>
      </c>
      <c r="S130" s="155"/>
      <c r="T130" s="154">
        <f t="shared" si="12"/>
        <v>6.9391430906479146E-5</v>
      </c>
      <c r="U130" s="154">
        <f t="shared" si="13"/>
        <v>3.9491600747978417E-3</v>
      </c>
      <c r="V130" s="154">
        <f t="shared" si="14"/>
        <v>2.1029818353159035E-4</v>
      </c>
      <c r="W130" s="154">
        <f t="shared" si="15"/>
        <v>1.8042360959676096E-4</v>
      </c>
      <c r="X130" s="154">
        <f t="shared" si="16"/>
        <v>6.6861235472087666E-5</v>
      </c>
      <c r="Y130" s="154">
        <f t="shared" si="17"/>
        <v>4.8411444040151577E-11</v>
      </c>
      <c r="Z130" s="154">
        <f t="shared" si="18"/>
        <v>4.8068672990134176E-6</v>
      </c>
      <c r="AA130" s="155"/>
      <c r="AB130" s="154">
        <f t="shared" si="19"/>
        <v>4.4809414500152174E-3</v>
      </c>
    </row>
    <row r="131" spans="1:28" x14ac:dyDescent="0.25">
      <c r="A131" s="153" t="s">
        <v>613</v>
      </c>
      <c r="B131" s="153" t="s">
        <v>494</v>
      </c>
      <c r="C131" s="154">
        <f t="shared" si="32"/>
        <v>0.34769270605425201</v>
      </c>
      <c r="D131" s="154">
        <f t="shared" si="31"/>
        <v>12.480005244969661</v>
      </c>
      <c r="E131" s="154">
        <f t="shared" si="31"/>
        <v>0.54676451056084197</v>
      </c>
      <c r="F131" s="154">
        <f t="shared" si="31"/>
        <v>0.41897998143496717</v>
      </c>
      <c r="G131" s="154">
        <f t="shared" si="31"/>
        <v>34.521349094450088</v>
      </c>
      <c r="H131" s="154">
        <f t="shared" si="31"/>
        <v>2.4469627225708246</v>
      </c>
      <c r="I131" s="154">
        <f t="shared" si="31"/>
        <v>2.4818498029284068</v>
      </c>
      <c r="J131" s="154"/>
      <c r="K131" s="154"/>
      <c r="L131" s="154">
        <f t="shared" si="21"/>
        <v>0.34828057917599275</v>
      </c>
      <c r="M131" s="154">
        <f t="shared" si="22"/>
        <v>12.512226758535286</v>
      </c>
      <c r="N131" s="154">
        <f t="shared" si="23"/>
        <v>0.5485718464478877</v>
      </c>
      <c r="O131" s="154">
        <f t="shared" si="24"/>
        <v>0.42060314627843431</v>
      </c>
      <c r="P131" s="154">
        <f t="shared" si="25"/>
        <v>34.541322361157434</v>
      </c>
      <c r="Q131" s="154">
        <f t="shared" si="26"/>
        <v>2.448326641230703</v>
      </c>
      <c r="R131" s="154">
        <f t="shared" si="27"/>
        <v>2.4832857447250567</v>
      </c>
      <c r="S131" s="155"/>
      <c r="T131" s="154">
        <f t="shared" si="12"/>
        <v>5.8787312174074513E-4</v>
      </c>
      <c r="U131" s="154">
        <f t="shared" si="13"/>
        <v>3.2221513565625415E-2</v>
      </c>
      <c r="V131" s="154">
        <f t="shared" si="14"/>
        <v>1.8073358870457357E-3</v>
      </c>
      <c r="W131" s="154">
        <f t="shared" si="15"/>
        <v>1.6231648434671397E-3</v>
      </c>
      <c r="X131" s="154">
        <f t="shared" si="16"/>
        <v>1.9973266707346227E-2</v>
      </c>
      <c r="Y131" s="154">
        <f t="shared" si="17"/>
        <v>1.3639186598783937E-3</v>
      </c>
      <c r="Z131" s="154">
        <f t="shared" si="18"/>
        <v>1.4359417966498533E-3</v>
      </c>
      <c r="AA131" s="155"/>
      <c r="AB131" s="154">
        <f t="shared" si="19"/>
        <v>5.9013014581753509E-2</v>
      </c>
    </row>
    <row r="132" spans="1:28" x14ac:dyDescent="0.25">
      <c r="A132" s="153" t="s">
        <v>614</v>
      </c>
      <c r="B132" s="153" t="s">
        <v>495</v>
      </c>
      <c r="C132" s="154">
        <f t="shared" si="32"/>
        <v>1.5856252811496181E-2</v>
      </c>
      <c r="D132" s="154">
        <f t="shared" si="31"/>
        <v>0.68677377463349343</v>
      </c>
      <c r="E132" s="154">
        <f t="shared" si="31"/>
        <v>2.3403368686374014E-2</v>
      </c>
      <c r="F132" s="154">
        <f t="shared" si="31"/>
        <v>1.8626119882300479E-2</v>
      </c>
      <c r="G132" s="154">
        <f t="shared" si="31"/>
        <v>0.22274891123402896</v>
      </c>
      <c r="H132" s="154">
        <f t="shared" si="31"/>
        <v>0.10157688812558073</v>
      </c>
      <c r="I132" s="154">
        <f t="shared" si="31"/>
        <v>1.6014129109964852E-2</v>
      </c>
      <c r="J132" s="154"/>
      <c r="K132" s="154"/>
      <c r="L132" s="154">
        <f t="shared" si="21"/>
        <v>1.588224732045105E-2</v>
      </c>
      <c r="M132" s="154">
        <f t="shared" si="22"/>
        <v>0.68852647178760029</v>
      </c>
      <c r="N132" s="154">
        <f t="shared" si="23"/>
        <v>2.3479544540027465E-2</v>
      </c>
      <c r="O132" s="154">
        <f t="shared" si="24"/>
        <v>1.8699235407613327E-2</v>
      </c>
      <c r="P132" s="154">
        <f t="shared" si="25"/>
        <v>0.22286272861397291</v>
      </c>
      <c r="Q132" s="154">
        <f t="shared" si="26"/>
        <v>0.1016299461800033</v>
      </c>
      <c r="R132" s="154">
        <f t="shared" si="27"/>
        <v>1.6022311804135082E-2</v>
      </c>
      <c r="S132" s="155"/>
      <c r="T132" s="154">
        <f t="shared" si="12"/>
        <v>2.5994508954869239E-5</v>
      </c>
      <c r="U132" s="154">
        <f t="shared" si="13"/>
        <v>1.7526971541068637E-3</v>
      </c>
      <c r="V132" s="154">
        <f t="shared" si="14"/>
        <v>7.6175853653451253E-5</v>
      </c>
      <c r="W132" s="154">
        <f t="shared" si="15"/>
        <v>7.3115525312847374E-5</v>
      </c>
      <c r="X132" s="154">
        <f t="shared" si="16"/>
        <v>1.1381737994395347E-4</v>
      </c>
      <c r="Y132" s="154">
        <f t="shared" si="17"/>
        <v>5.3058054422572276E-5</v>
      </c>
      <c r="Z132" s="154">
        <f t="shared" si="18"/>
        <v>8.1826941702306533E-6</v>
      </c>
      <c r="AA132" s="155"/>
      <c r="AB132" s="154">
        <f t="shared" si="19"/>
        <v>2.1030411705647879E-3</v>
      </c>
    </row>
    <row r="133" spans="1:28" x14ac:dyDescent="0.25">
      <c r="A133" s="153" t="s">
        <v>615</v>
      </c>
      <c r="B133" s="153" t="s">
        <v>561</v>
      </c>
      <c r="C133" s="154">
        <f t="shared" si="32"/>
        <v>1.4380660893218157E-2</v>
      </c>
      <c r="D133" s="154">
        <f t="shared" si="31"/>
        <v>1.1366970091890281E-2</v>
      </c>
      <c r="E133" s="154">
        <f t="shared" si="31"/>
        <v>3.2232873744145218E-5</v>
      </c>
      <c r="F133" s="154">
        <f t="shared" si="31"/>
        <v>2.7918801136489775E-5</v>
      </c>
      <c r="G133" s="154">
        <f t="shared" si="31"/>
        <v>0.10167355462700441</v>
      </c>
      <c r="H133" s="154">
        <f t="shared" si="31"/>
        <v>2.8896701546417905E-5</v>
      </c>
      <c r="I133" s="154">
        <f t="shared" si="31"/>
        <v>7.3096358668853214E-3</v>
      </c>
      <c r="J133" s="154"/>
      <c r="K133" s="154"/>
      <c r="L133" s="154">
        <f t="shared" si="21"/>
        <v>1.4404798808399018E-2</v>
      </c>
      <c r="M133" s="154">
        <f t="shared" si="22"/>
        <v>1.1400189824434475E-2</v>
      </c>
      <c r="N133" s="154">
        <f t="shared" si="23"/>
        <v>3.24572601292051E-5</v>
      </c>
      <c r="O133" s="154">
        <f t="shared" si="24"/>
        <v>2.8023281843965337E-5</v>
      </c>
      <c r="P133" s="154">
        <f t="shared" si="25"/>
        <v>0.10175962135603851</v>
      </c>
      <c r="Q133" s="154">
        <f t="shared" si="26"/>
        <v>2.8889542179586604E-5</v>
      </c>
      <c r="R133" s="154">
        <f t="shared" si="27"/>
        <v>7.3158234783227407E-3</v>
      </c>
      <c r="S133" s="155"/>
      <c r="T133" s="154">
        <f t="shared" si="12"/>
        <v>2.4137915180860378E-5</v>
      </c>
      <c r="U133" s="154">
        <f t="shared" si="13"/>
        <v>3.3219732544194705E-5</v>
      </c>
      <c r="V133" s="154">
        <f t="shared" si="14"/>
        <v>2.2438638505988266E-7</v>
      </c>
      <c r="W133" s="154">
        <f t="shared" si="15"/>
        <v>1.0448070747556243E-7</v>
      </c>
      <c r="X133" s="154">
        <f t="shared" si="16"/>
        <v>8.6066729034106615E-5</v>
      </c>
      <c r="Y133" s="154">
        <f t="shared" si="17"/>
        <v>-7.1593668313008941E-9</v>
      </c>
      <c r="Z133" s="154">
        <f t="shared" si="18"/>
        <v>6.1876114374193047E-6</v>
      </c>
      <c r="AA133" s="155"/>
      <c r="AB133" s="154">
        <f t="shared" si="19"/>
        <v>1.4993369592228512E-4</v>
      </c>
    </row>
    <row r="134" spans="1:28" x14ac:dyDescent="0.25">
      <c r="A134" s="153" t="s">
        <v>616</v>
      </c>
      <c r="B134" s="153" t="s">
        <v>496</v>
      </c>
      <c r="C134" s="154">
        <f t="shared" si="32"/>
        <v>3.2679272741864177E-2</v>
      </c>
      <c r="D134" s="154">
        <f t="shared" si="31"/>
        <v>1.3061576551507803</v>
      </c>
      <c r="E134" s="154">
        <f t="shared" si="31"/>
        <v>5.2254668622539711E-2</v>
      </c>
      <c r="F134" s="154">
        <f t="shared" si="31"/>
        <v>4.0975716996464399E-2</v>
      </c>
      <c r="G134" s="154">
        <f t="shared" si="31"/>
        <v>0.76221364921507628</v>
      </c>
      <c r="H134" s="154">
        <f t="shared" si="31"/>
        <v>0.23680348698297296</v>
      </c>
      <c r="I134" s="154">
        <f t="shared" si="31"/>
        <v>5.4797968350486705E-2</v>
      </c>
      <c r="J134" s="154"/>
      <c r="K134" s="154"/>
      <c r="L134" s="154">
        <f t="shared" si="21"/>
        <v>3.2695269972026514E-2</v>
      </c>
      <c r="M134" s="154">
        <f t="shared" si="22"/>
        <v>1.3087940837087337</v>
      </c>
      <c r="N134" s="154">
        <f t="shared" si="23"/>
        <v>5.2418557261025393E-2</v>
      </c>
      <c r="O134" s="154">
        <f t="shared" si="24"/>
        <v>4.1129267781277117E-2</v>
      </c>
      <c r="P134" s="154">
        <f t="shared" si="25"/>
        <v>0.76169919470796843</v>
      </c>
      <c r="Q134" s="154">
        <f t="shared" si="26"/>
        <v>0.23687766193655591</v>
      </c>
      <c r="R134" s="154">
        <f t="shared" si="27"/>
        <v>5.4760982576449076E-2</v>
      </c>
      <c r="S134" s="155"/>
      <c r="T134" s="154">
        <f t="shared" si="12"/>
        <v>1.5997230162337339E-5</v>
      </c>
      <c r="U134" s="154">
        <f t="shared" si="13"/>
        <v>2.6364285579534297E-3</v>
      </c>
      <c r="V134" s="154">
        <f t="shared" si="14"/>
        <v>1.6388863848568191E-4</v>
      </c>
      <c r="W134" s="154">
        <f t="shared" si="15"/>
        <v>1.5355078481271711E-4</v>
      </c>
      <c r="X134" s="154">
        <f t="shared" si="16"/>
        <v>-5.1445450710785323E-4</v>
      </c>
      <c r="Y134" s="154">
        <f t="shared" si="17"/>
        <v>7.4174953582945014E-5</v>
      </c>
      <c r="Z134" s="154">
        <f t="shared" si="18"/>
        <v>-3.6985774037628927E-5</v>
      </c>
      <c r="AA134" s="155"/>
      <c r="AB134" s="154">
        <f t="shared" si="19"/>
        <v>2.4925998838516289E-3</v>
      </c>
    </row>
    <row r="135" spans="1:28" x14ac:dyDescent="0.25">
      <c r="A135" s="153" t="s">
        <v>617</v>
      </c>
      <c r="B135" s="153" t="s">
        <v>497</v>
      </c>
      <c r="C135" s="154">
        <f t="shared" si="32"/>
        <v>0.74686576118842785</v>
      </c>
      <c r="D135" s="154">
        <f t="shared" si="31"/>
        <v>4.917722428122083</v>
      </c>
      <c r="E135" s="154">
        <f t="shared" si="31"/>
        <v>0.1412979823407409</v>
      </c>
      <c r="F135" s="154">
        <f t="shared" si="31"/>
        <v>9.3590575488620792E-2</v>
      </c>
      <c r="G135" s="154">
        <f t="shared" si="31"/>
        <v>0.55873133576608469</v>
      </c>
      <c r="H135" s="154">
        <f t="shared" si="31"/>
        <v>6.5266687975530091E-2</v>
      </c>
      <c r="I135" s="154">
        <f t="shared" si="31"/>
        <v>4.0168976356254778E-2</v>
      </c>
      <c r="J135" s="154"/>
      <c r="K135" s="154"/>
      <c r="L135" s="154">
        <f t="shared" si="21"/>
        <v>0.74812333990520552</v>
      </c>
      <c r="M135" s="154">
        <f t="shared" si="22"/>
        <v>4.930422646574085</v>
      </c>
      <c r="N135" s="154">
        <f t="shared" si="23"/>
        <v>0.14176469837584538</v>
      </c>
      <c r="O135" s="154">
        <f t="shared" si="24"/>
        <v>9.395220199243226E-2</v>
      </c>
      <c r="P135" s="154">
        <f t="shared" si="25"/>
        <v>0.55902895431284305</v>
      </c>
      <c r="Q135" s="154">
        <f t="shared" si="26"/>
        <v>6.5307392194095301E-2</v>
      </c>
      <c r="R135" s="154">
        <f t="shared" si="27"/>
        <v>4.019037310206558E-2</v>
      </c>
      <c r="S135" s="155"/>
      <c r="T135" s="154">
        <f t="shared" si="12"/>
        <v>1.2575787167776742E-3</v>
      </c>
      <c r="U135" s="154">
        <f t="shared" si="13"/>
        <v>1.2700218452001977E-2</v>
      </c>
      <c r="V135" s="154">
        <f t="shared" si="14"/>
        <v>4.6671603510448079E-4</v>
      </c>
      <c r="W135" s="154">
        <f t="shared" si="15"/>
        <v>3.6162650381146855E-4</v>
      </c>
      <c r="X135" s="154">
        <f t="shared" si="16"/>
        <v>2.976185467583603E-4</v>
      </c>
      <c r="Y135" s="154">
        <f t="shared" si="17"/>
        <v>4.0704218565210115E-5</v>
      </c>
      <c r="Z135" s="154">
        <f t="shared" si="18"/>
        <v>2.139674581080192E-5</v>
      </c>
      <c r="AA135" s="155"/>
      <c r="AB135" s="154">
        <f t="shared" si="19"/>
        <v>1.5145859218829973E-2</v>
      </c>
    </row>
    <row r="136" spans="1:28" x14ac:dyDescent="0.25">
      <c r="A136" s="153" t="s">
        <v>618</v>
      </c>
      <c r="B136" s="153" t="s">
        <v>498</v>
      </c>
      <c r="C136" s="154">
        <f t="shared" si="32"/>
        <v>2.5199548190592811E-2</v>
      </c>
      <c r="D136" s="154">
        <f t="shared" ref="D136:I138" si="33">D$77*D66</f>
        <v>0.10114283591967679</v>
      </c>
      <c r="E136" s="154">
        <f t="shared" si="33"/>
        <v>5.0507761983013275E-3</v>
      </c>
      <c r="F136" s="154">
        <f t="shared" si="33"/>
        <v>1.3217034114667734E-2</v>
      </c>
      <c r="G136" s="154">
        <f t="shared" si="33"/>
        <v>2.4471959291872073E-2</v>
      </c>
      <c r="H136" s="154">
        <f t="shared" si="33"/>
        <v>3.0192070926084915E-3</v>
      </c>
      <c r="I136" s="154">
        <f t="shared" si="33"/>
        <v>1.7593671434923447E-3</v>
      </c>
      <c r="J136" s="154"/>
      <c r="K136" s="154"/>
      <c r="L136" s="154">
        <f t="shared" si="21"/>
        <v>2.5244107177862886E-2</v>
      </c>
      <c r="M136" s="154">
        <f t="shared" si="22"/>
        <v>0.1013626305873537</v>
      </c>
      <c r="N136" s="154">
        <f t="shared" si="23"/>
        <v>5.0682957976896197E-3</v>
      </c>
      <c r="O136" s="154">
        <f t="shared" si="24"/>
        <v>1.3268540298849111E-2</v>
      </c>
      <c r="P136" s="154">
        <f t="shared" si="25"/>
        <v>2.4487167160753425E-2</v>
      </c>
      <c r="Q136" s="154">
        <f t="shared" si="26"/>
        <v>3.0194653151012795E-3</v>
      </c>
      <c r="R136" s="154">
        <f t="shared" si="27"/>
        <v>1.7604604856523765E-3</v>
      </c>
      <c r="S136" s="155"/>
      <c r="T136" s="154">
        <f t="shared" si="12"/>
        <v>4.4558987270074818E-5</v>
      </c>
      <c r="U136" s="154">
        <f t="shared" si="13"/>
        <v>2.1979466767690914E-4</v>
      </c>
      <c r="V136" s="154">
        <f t="shared" si="14"/>
        <v>1.7519599388292166E-5</v>
      </c>
      <c r="W136" s="154">
        <f t="shared" si="15"/>
        <v>5.1506184181376521E-5</v>
      </c>
      <c r="X136" s="154">
        <f t="shared" si="16"/>
        <v>1.5207868881352005E-5</v>
      </c>
      <c r="Y136" s="154">
        <f t="shared" si="17"/>
        <v>2.5822249278802459E-7</v>
      </c>
      <c r="Z136" s="154">
        <f t="shared" si="18"/>
        <v>1.0933421600318322E-6</v>
      </c>
      <c r="AA136" s="155"/>
      <c r="AB136" s="154">
        <f t="shared" si="19"/>
        <v>3.4993887205082451E-4</v>
      </c>
    </row>
    <row r="137" spans="1:28" x14ac:dyDescent="0.25">
      <c r="A137" s="153" t="s">
        <v>619</v>
      </c>
      <c r="B137" s="153" t="s">
        <v>499</v>
      </c>
      <c r="C137" s="154">
        <f t="shared" si="32"/>
        <v>6.6210827022733761E-3</v>
      </c>
      <c r="D137" s="154">
        <f t="shared" si="33"/>
        <v>3.0621225553663617E-2</v>
      </c>
      <c r="E137" s="154">
        <f t="shared" si="33"/>
        <v>1.5799864004942613E-5</v>
      </c>
      <c r="F137" s="154">
        <f t="shared" si="33"/>
        <v>3.0859154540854184E-5</v>
      </c>
      <c r="G137" s="154">
        <f t="shared" si="33"/>
        <v>1.2303581743427395E-2</v>
      </c>
      <c r="H137" s="154">
        <f t="shared" si="33"/>
        <v>3.8562149994702518E-5</v>
      </c>
      <c r="I137" s="154">
        <f t="shared" si="33"/>
        <v>8.8454370197681425E-4</v>
      </c>
      <c r="J137" s="154"/>
      <c r="K137" s="154"/>
      <c r="L137" s="154">
        <f t="shared" si="21"/>
        <v>6.6290715153086033E-3</v>
      </c>
      <c r="M137" s="154">
        <f t="shared" si="22"/>
        <v>3.071818727669889E-2</v>
      </c>
      <c r="N137" s="154">
        <f t="shared" si="23"/>
        <v>1.5856192834810069E-5</v>
      </c>
      <c r="O137" s="154">
        <f t="shared" si="24"/>
        <v>3.0997093914235663E-5</v>
      </c>
      <c r="P137" s="154">
        <f t="shared" si="25"/>
        <v>1.2305557968526726E-2</v>
      </c>
      <c r="Q137" s="154">
        <f t="shared" si="26"/>
        <v>3.8616505928464749E-5</v>
      </c>
      <c r="R137" s="154">
        <f t="shared" si="27"/>
        <v>8.8468577909726193E-4</v>
      </c>
      <c r="S137" s="155"/>
      <c r="T137" s="154">
        <f t="shared" si="12"/>
        <v>7.988813035227256E-6</v>
      </c>
      <c r="U137" s="154">
        <f t="shared" si="13"/>
        <v>9.6961723035273589E-5</v>
      </c>
      <c r="V137" s="154">
        <f t="shared" si="14"/>
        <v>5.6328829867456675E-8</v>
      </c>
      <c r="W137" s="154">
        <f t="shared" si="15"/>
        <v>1.3793937338147863E-7</v>
      </c>
      <c r="X137" s="154">
        <f t="shared" si="16"/>
        <v>1.9762250993305558E-6</v>
      </c>
      <c r="Y137" s="154">
        <f t="shared" si="17"/>
        <v>5.4355933762230532E-8</v>
      </c>
      <c r="Z137" s="154">
        <f t="shared" si="18"/>
        <v>1.4207712044768221E-7</v>
      </c>
      <c r="AA137" s="155"/>
      <c r="AB137" s="154">
        <f t="shared" si="19"/>
        <v>1.0731746242729026E-4</v>
      </c>
    </row>
    <row r="138" spans="1:28" x14ac:dyDescent="0.25">
      <c r="A138" s="153" t="s">
        <v>620</v>
      </c>
      <c r="B138" s="153" t="s">
        <v>500</v>
      </c>
      <c r="C138" s="154">
        <f t="shared" si="32"/>
        <v>1.0424548077834835E-2</v>
      </c>
      <c r="D138" s="154">
        <f t="shared" si="33"/>
        <v>0.33961722886790557</v>
      </c>
      <c r="E138" s="154">
        <f t="shared" si="33"/>
        <v>1.2326196271979822E-2</v>
      </c>
      <c r="F138" s="154">
        <f t="shared" si="33"/>
        <v>1.0390219109085715E-2</v>
      </c>
      <c r="G138" s="154">
        <f t="shared" si="33"/>
        <v>4.8741112291270067E-2</v>
      </c>
      <c r="H138" s="154">
        <f t="shared" si="33"/>
        <v>0</v>
      </c>
      <c r="I138" s="154">
        <f t="shared" si="33"/>
        <v>3.5041538962927638E-3</v>
      </c>
      <c r="J138" s="154"/>
      <c r="K138" s="154"/>
      <c r="L138" s="154">
        <f t="shared" si="21"/>
        <v>1.0441562991404172E-2</v>
      </c>
      <c r="M138" s="154">
        <f t="shared" si="22"/>
        <v>0.34054762359740931</v>
      </c>
      <c r="N138" s="154">
        <f t="shared" si="23"/>
        <v>1.2366657367072336E-2</v>
      </c>
      <c r="O138" s="154">
        <f t="shared" si="24"/>
        <v>1.0429401591165921E-2</v>
      </c>
      <c r="P138" s="154">
        <f t="shared" si="25"/>
        <v>4.8784376778129343E-2</v>
      </c>
      <c r="Q138" s="154">
        <f t="shared" si="26"/>
        <v>0</v>
      </c>
      <c r="R138" s="154">
        <f t="shared" si="27"/>
        <v>3.5072643181332228E-3</v>
      </c>
      <c r="S138" s="155"/>
      <c r="T138" s="154">
        <f t="shared" si="12"/>
        <v>1.7014913569337459E-5</v>
      </c>
      <c r="U138" s="154">
        <f t="shared" si="13"/>
        <v>9.3039472950373625E-4</v>
      </c>
      <c r="V138" s="154">
        <f t="shared" si="14"/>
        <v>4.0461095092514041E-5</v>
      </c>
      <c r="W138" s="154">
        <f t="shared" si="15"/>
        <v>3.9182482080206069E-5</v>
      </c>
      <c r="X138" s="154">
        <f t="shared" si="16"/>
        <v>4.3264486859276308E-5</v>
      </c>
      <c r="Y138" s="154">
        <f t="shared" si="17"/>
        <v>0</v>
      </c>
      <c r="Z138" s="154">
        <f t="shared" si="18"/>
        <v>3.11042184045901E-6</v>
      </c>
      <c r="AA138" s="155"/>
      <c r="AB138" s="154">
        <f t="shared" si="19"/>
        <v>1.0734281289455291E-3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238A9-2170-420D-86CA-6182D053AC8E}">
  <dimension ref="A1:BIU2533"/>
  <sheetViews>
    <sheetView showGridLines="0" zoomScale="55" zoomScaleNormal="55" workbookViewId="0"/>
  </sheetViews>
  <sheetFormatPr defaultRowHeight="15" x14ac:dyDescent="0.25"/>
  <cols>
    <col min="1" max="1" width="28.28515625" bestFit="1" customWidth="1"/>
    <col min="2" max="2" width="17.5703125" bestFit="1" customWidth="1"/>
    <col min="3" max="4" width="37.28515625" bestFit="1" customWidth="1"/>
    <col min="5" max="5" width="37.28515625" style="47" bestFit="1" customWidth="1"/>
    <col min="6" max="6" width="37.28515625" bestFit="1" customWidth="1"/>
    <col min="7" max="7" width="37.28515625" style="50" bestFit="1" customWidth="1"/>
    <col min="8" max="8" width="37.28515625" style="62" bestFit="1" customWidth="1"/>
    <col min="9" max="9" width="37.28515625" bestFit="1" customWidth="1"/>
    <col min="10" max="10" width="37.28515625" style="57" bestFit="1" customWidth="1"/>
    <col min="11" max="11" width="37.28515625" style="50" bestFit="1" customWidth="1"/>
    <col min="12" max="14" width="37.28515625" bestFit="1" customWidth="1"/>
    <col min="15" max="15" width="28.28515625" bestFit="1" customWidth="1"/>
    <col min="16" max="16" width="21.140625" bestFit="1" customWidth="1"/>
    <col min="17" max="17" width="20.140625" bestFit="1" customWidth="1"/>
    <col min="18" max="18" width="21.140625" bestFit="1" customWidth="1"/>
    <col min="19" max="19" width="20.140625" bestFit="1" customWidth="1"/>
    <col min="20" max="20" width="21.140625" bestFit="1" customWidth="1"/>
    <col min="21" max="21" width="25.5703125" bestFit="1" customWidth="1"/>
    <col min="22" max="22" width="21.140625" bestFit="1" customWidth="1"/>
    <col min="23" max="23" width="23.7109375" bestFit="1" customWidth="1"/>
    <col min="24" max="24" width="21.140625" bestFit="1" customWidth="1"/>
    <col min="25" max="25" width="25.140625" bestFit="1" customWidth="1"/>
    <col min="26" max="26" width="26.28515625" bestFit="1" customWidth="1"/>
    <col min="27" max="1600" width="7.140625" bestFit="1" customWidth="1"/>
    <col min="1601" max="1606" width="8.140625" bestFit="1" customWidth="1"/>
    <col min="1607" max="1607" width="11.28515625" bestFit="1" customWidth="1"/>
  </cols>
  <sheetData>
    <row r="1" spans="1:1607" ht="26.25" x14ac:dyDescent="0.4">
      <c r="A1" s="150" t="s">
        <v>578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4" spans="1:1607" x14ac:dyDescent="0.25">
      <c r="A4" s="58" t="s">
        <v>572</v>
      </c>
    </row>
    <row r="5" spans="1:1607" x14ac:dyDescent="0.25">
      <c r="A5" s="71" t="s">
        <v>569</v>
      </c>
      <c r="B5" s="71" t="s">
        <v>633</v>
      </c>
      <c r="C5" s="91" t="s">
        <v>540</v>
      </c>
      <c r="D5" s="71" t="s">
        <v>517</v>
      </c>
      <c r="E5" s="71" t="s">
        <v>627</v>
      </c>
      <c r="F5" s="71" t="s">
        <v>507</v>
      </c>
    </row>
    <row r="6" spans="1:1607" s="50" customFormat="1" x14ac:dyDescent="0.25">
      <c r="A6" s="98" t="str">
        <f>'Calculations -  2'!A42</f>
        <v>BPE_HAY_TPM</v>
      </c>
      <c r="B6" s="98" t="str">
        <f>'Calculations -  2'!B42</f>
        <v>Electra</v>
      </c>
      <c r="C6" s="98" t="str">
        <f>'Calculations -  2'!C42</f>
        <v>HORO</v>
      </c>
      <c r="D6" s="98" t="str">
        <f>'Calculations -  2'!D42</f>
        <v>MHO0331</v>
      </c>
      <c r="E6" s="92">
        <f>'Calculations -  2'!E42</f>
        <v>8.8675000599408376E-4</v>
      </c>
      <c r="F6" s="92">
        <f>'Calculations -  2'!F42</f>
        <v>1.1015119817957256E-4</v>
      </c>
      <c r="G6" s="61"/>
      <c r="H6" s="63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</row>
    <row r="7" spans="1:1607" s="50" customFormat="1" x14ac:dyDescent="0.25">
      <c r="A7" s="98" t="str">
        <f>'Calculations -  2'!A43</f>
        <v>BPE_HAY_TPM</v>
      </c>
      <c r="B7" s="98" t="str">
        <f>'Calculations -  2'!B43</f>
        <v>Electra</v>
      </c>
      <c r="C7" s="98" t="str">
        <f>'Calculations -  2'!C43</f>
        <v>HORO</v>
      </c>
      <c r="D7" s="98" t="str">
        <f>'Calculations -  2'!D43</f>
        <v>PRM0331</v>
      </c>
      <c r="E7" s="92">
        <f>'Calculations -  2'!E43</f>
        <v>2.610930665314477E-2</v>
      </c>
      <c r="F7" s="92">
        <f>'Calculations -  2'!F43</f>
        <v>2.6129601105670364E-2</v>
      </c>
      <c r="G7" s="61"/>
      <c r="H7" s="6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</row>
    <row r="8" spans="1:1607" s="50" customFormat="1" x14ac:dyDescent="0.25">
      <c r="A8" s="98" t="str">
        <f>'Calculations -  2'!A44</f>
        <v>HVDC_no_reserve_FlexiNZD</v>
      </c>
      <c r="B8" s="98" t="str">
        <f>'Calculations -  2'!B44</f>
        <v>Electra</v>
      </c>
      <c r="C8" s="98" t="str">
        <f>'Calculations -  2'!C44</f>
        <v>HORO</v>
      </c>
      <c r="D8" s="98" t="str">
        <f>'Calculations -  2'!D44</f>
        <v>MHO0331</v>
      </c>
      <c r="E8" s="92">
        <f>'Calculations -  2'!E44</f>
        <v>3.0267001101521259E-3</v>
      </c>
      <c r="F8" s="92">
        <f>'Calculations -  2'!F44</f>
        <v>5.6771232758618729E-4</v>
      </c>
      <c r="G8" s="61"/>
      <c r="H8" s="63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</row>
    <row r="9" spans="1:1607" s="50" customFormat="1" x14ac:dyDescent="0.25">
      <c r="A9" s="98" t="str">
        <f>'Calculations -  2'!A45</f>
        <v>HVDC_no_reserve_FlexiNZD</v>
      </c>
      <c r="B9" s="98" t="str">
        <f>'Calculations -  2'!B45</f>
        <v>Electra</v>
      </c>
      <c r="C9" s="98" t="str">
        <f>'Calculations -  2'!C45</f>
        <v>HORO</v>
      </c>
      <c r="D9" s="98" t="str">
        <f>'Calculations -  2'!D45</f>
        <v>PRM0331</v>
      </c>
      <c r="E9" s="92">
        <f>'Calculations -  2'!E45</f>
        <v>4.8937252378048425E-3</v>
      </c>
      <c r="F9" s="92">
        <f>'Calculations -  2'!F45</f>
        <v>4.9057953810798189E-3</v>
      </c>
      <c r="G9" s="61"/>
      <c r="H9" s="63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</row>
    <row r="10" spans="1:1607" s="50" customFormat="1" x14ac:dyDescent="0.25">
      <c r="A10" s="98" t="str">
        <f>'Calculations -  2'!A46</f>
        <v>HVDC_with_reserve_FlexiNZD</v>
      </c>
      <c r="B10" s="98" t="str">
        <f>'Calculations -  2'!B46</f>
        <v>Electra</v>
      </c>
      <c r="C10" s="98" t="str">
        <f>'Calculations -  2'!C46</f>
        <v>HORO</v>
      </c>
      <c r="D10" s="98" t="str">
        <f>'Calculations -  2'!D46</f>
        <v>MHO0331</v>
      </c>
      <c r="E10" s="92">
        <f>'Calculations -  2'!E46</f>
        <v>3.1423843107232902E-3</v>
      </c>
      <c r="F10" s="92">
        <f>'Calculations -  2'!F46</f>
        <v>3.1423843107232902E-3</v>
      </c>
      <c r="G10" s="61"/>
      <c r="H10" s="63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</row>
    <row r="11" spans="1:1607" s="50" customFormat="1" x14ac:dyDescent="0.25">
      <c r="A11" s="98" t="str">
        <f>'Calculations -  2'!A47</f>
        <v>HVDC_with_reserve_FlexiNZD</v>
      </c>
      <c r="B11" s="98" t="str">
        <f>'Calculations -  2'!B47</f>
        <v>Electra</v>
      </c>
      <c r="C11" s="98" t="str">
        <f>'Calculations -  2'!C47</f>
        <v>HORO</v>
      </c>
      <c r="D11" s="98" t="str">
        <f>'Calculations -  2'!D47</f>
        <v>PRM0331</v>
      </c>
      <c r="E11" s="92">
        <f>'Calculations -  2'!E47</f>
        <v>5.0655741016727204E-3</v>
      </c>
      <c r="F11" s="92">
        <f>'Calculations -  2'!F47</f>
        <v>5.0655741016727204E-3</v>
      </c>
      <c r="G11" s="61"/>
      <c r="H11" s="63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</row>
    <row r="12" spans="1:1607" s="50" customFormat="1" x14ac:dyDescent="0.25">
      <c r="A12" s="98" t="str">
        <f>'Calculations -  2'!A48</f>
        <v>LSI_reliability_TPM</v>
      </c>
      <c r="B12" s="98" t="str">
        <f>'Calculations -  2'!B48</f>
        <v>Electra</v>
      </c>
      <c r="C12" s="98" t="str">
        <f>'Calculations -  2'!C48</f>
        <v>HORO</v>
      </c>
      <c r="D12" s="98" t="str">
        <f>'Calculations -  2'!D48</f>
        <v>MHO0331</v>
      </c>
      <c r="E12" s="92">
        <f>'Calculations -  2'!E48</f>
        <v>3.788453762139498E-3</v>
      </c>
      <c r="F12" s="92">
        <f>'Calculations -  2'!F48</f>
        <v>6.8369052135877747E-4</v>
      </c>
      <c r="G12" s="61"/>
      <c r="H12" s="63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</row>
    <row r="13" spans="1:1607" s="50" customFormat="1" x14ac:dyDescent="0.25">
      <c r="A13" s="98" t="str">
        <f>'Calculations -  2'!A49</f>
        <v>LSI_reliability_TPM</v>
      </c>
      <c r="B13" s="98" t="str">
        <f>'Calculations -  2'!B49</f>
        <v>Electra</v>
      </c>
      <c r="C13" s="98" t="str">
        <f>'Calculations -  2'!C49</f>
        <v>HORO</v>
      </c>
      <c r="D13" s="98" t="str">
        <f>'Calculations -  2'!D49</f>
        <v>PRM0331</v>
      </c>
      <c r="E13" s="92">
        <f>'Calculations -  2'!E49</f>
        <v>5.7591862432190841E-3</v>
      </c>
      <c r="F13" s="92">
        <f>'Calculations -  2'!F49</f>
        <v>5.7771351515732211E-3</v>
      </c>
      <c r="G13" s="61"/>
      <c r="H13" s="6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</row>
    <row r="14" spans="1:1607" s="50" customFormat="1" x14ac:dyDescent="0.25">
      <c r="A14" s="98" t="str">
        <f>'Calculations -  2'!A50</f>
        <v>LSI_renewables_TPM</v>
      </c>
      <c r="B14" s="98" t="str">
        <f>'Calculations -  2'!B50</f>
        <v>Electra</v>
      </c>
      <c r="C14" s="98" t="str">
        <f>'Calculations -  2'!C50</f>
        <v>HORO</v>
      </c>
      <c r="D14" s="98" t="str">
        <f>'Calculations -  2'!D50</f>
        <v>MHO0331</v>
      </c>
      <c r="E14" s="92">
        <f>'Calculations -  2'!E50</f>
        <v>2.7085120321797196E-3</v>
      </c>
      <c r="F14" s="92">
        <f>'Calculations -  2'!F50</f>
        <v>4.5268382048222172E-4</v>
      </c>
      <c r="G14" s="61"/>
      <c r="H14" s="63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</row>
    <row r="15" spans="1:1607" s="50" customFormat="1" x14ac:dyDescent="0.25">
      <c r="A15" s="98" t="str">
        <f>'Calculations -  2'!A51</f>
        <v>LSI_renewables_TPM</v>
      </c>
      <c r="B15" s="98" t="str">
        <f>'Calculations -  2'!B51</f>
        <v>Electra</v>
      </c>
      <c r="C15" s="98" t="str">
        <f>'Calculations -  2'!C51</f>
        <v>HORO</v>
      </c>
      <c r="D15" s="98" t="str">
        <f>'Calculations -  2'!D51</f>
        <v>PRM0331</v>
      </c>
      <c r="E15" s="92">
        <f>'Calculations -  2'!E51</f>
        <v>4.0037554133299747E-3</v>
      </c>
      <c r="F15" s="92">
        <f>'Calculations -  2'!F51</f>
        <v>4.0128117268783143E-3</v>
      </c>
      <c r="G15" s="61"/>
      <c r="H15" s="63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</row>
    <row r="16" spans="1:1607" s="50" customFormat="1" x14ac:dyDescent="0.25">
      <c r="A16" s="98" t="str">
        <f>'Calculations -  2'!A52</f>
        <v>NIGUP_Flexi_NZDperMWh</v>
      </c>
      <c r="B16" s="98" t="str">
        <f>'Calculations -  2'!B52</f>
        <v>Electra</v>
      </c>
      <c r="C16" s="98" t="str">
        <f>'Calculations -  2'!C52</f>
        <v>HORO</v>
      </c>
      <c r="D16" s="98" t="str">
        <f>'Calculations -  2'!D52</f>
        <v>MHO0331</v>
      </c>
      <c r="E16" s="92">
        <f>'Calculations -  2'!E52</f>
        <v>7.0165504533338898E-4</v>
      </c>
      <c r="F16" s="92">
        <f>'Calculations -  2'!F52</f>
        <v>1.5910250167442902E-4</v>
      </c>
      <c r="G16" s="61"/>
      <c r="H16" s="63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</row>
    <row r="17" spans="1:1607" s="50" customFormat="1" x14ac:dyDescent="0.25">
      <c r="A17" s="98" t="str">
        <f>'Calculations -  2'!A53</f>
        <v>NIGUP_Flexi_NZDperMWh</v>
      </c>
      <c r="B17" s="98" t="str">
        <f>'Calculations -  2'!B53</f>
        <v>Electra</v>
      </c>
      <c r="C17" s="98" t="str">
        <f>'Calculations -  2'!C53</f>
        <v>HORO</v>
      </c>
      <c r="D17" s="98" t="str">
        <f>'Calculations -  2'!D53</f>
        <v>PRM0331</v>
      </c>
      <c r="E17" s="92">
        <f>'Calculations -  2'!E53</f>
        <v>9.4832059324833642E-4</v>
      </c>
      <c r="F17" s="92">
        <f>'Calculations -  2'!F53</f>
        <v>9.4883546826305927E-4</v>
      </c>
      <c r="G17" s="61"/>
      <c r="H17" s="63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</row>
    <row r="18" spans="1:1607" s="50" customFormat="1" x14ac:dyDescent="0.25">
      <c r="A18" s="98" t="str">
        <f>'Calculations -  2'!A54</f>
        <v>WRK_Flexi_NZDperMWh</v>
      </c>
      <c r="B18" s="98" t="str">
        <f>'Calculations -  2'!B54</f>
        <v>Electra</v>
      </c>
      <c r="C18" s="98" t="str">
        <f>'Calculations -  2'!C54</f>
        <v>HORO</v>
      </c>
      <c r="D18" s="98" t="str">
        <f>'Calculations -  2'!D54</f>
        <v>MHO0331</v>
      </c>
      <c r="E18" s="92">
        <f>'Calculations -  2'!E54</f>
        <v>6.7237314350064538E-4</v>
      </c>
      <c r="F18" s="92">
        <f>'Calculations -  2'!F54</f>
        <v>1.2047803587044959E-4</v>
      </c>
      <c r="G18" s="61"/>
      <c r="H18" s="63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</row>
    <row r="19" spans="1:1607" s="50" customFormat="1" x14ac:dyDescent="0.25">
      <c r="A19" s="98" t="str">
        <f>'Calculations -  2'!A55</f>
        <v>WRK_Flexi_NZDperMWh</v>
      </c>
      <c r="B19" s="98" t="str">
        <f>'Calculations -  2'!B55</f>
        <v>Electra</v>
      </c>
      <c r="C19" s="98" t="str">
        <f>'Calculations -  2'!C55</f>
        <v>HORO</v>
      </c>
      <c r="D19" s="98" t="str">
        <f>'Calculations -  2'!D55</f>
        <v>PRM0331</v>
      </c>
      <c r="E19" s="92">
        <f>'Calculations -  2'!E55</f>
        <v>7.8467293203822669E-4</v>
      </c>
      <c r="F19" s="92">
        <f>'Calculations -  2'!F55</f>
        <v>7.8510628056241774E-4</v>
      </c>
      <c r="G19" s="61"/>
      <c r="H19" s="63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</row>
    <row r="20" spans="1:1607" s="50" customFormat="1" x14ac:dyDescent="0.25">
      <c r="A20" s="98" t="str">
        <f>'Calculations -  2'!A56</f>
        <v>BPE_HAY_TPM</v>
      </c>
      <c r="B20" s="98" t="str">
        <f>'Calculations -  2'!B56</f>
        <v>KCE (Mangahao)</v>
      </c>
      <c r="C20" s="98" t="str">
        <f>'Calculations -  2'!C56</f>
        <v>KCEM</v>
      </c>
      <c r="D20" s="98" t="str">
        <f>'Calculations -  2'!D56</f>
        <v>MHO0331 MHO0</v>
      </c>
      <c r="E20" s="92">
        <f>'Calculations -  2'!E56</f>
        <v>5.1293005790432802E-4</v>
      </c>
      <c r="F20" s="92">
        <f>'Calculations -  2'!F56</f>
        <v>0</v>
      </c>
      <c r="G20" s="61"/>
      <c r="H20" s="63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</row>
    <row r="21" spans="1:1607" s="50" customFormat="1" x14ac:dyDescent="0.25">
      <c r="A21" s="98" t="str">
        <f>'Calculations -  2'!A57</f>
        <v>HVDC_no_reserve_FlexiNZD</v>
      </c>
      <c r="B21" s="98" t="str">
        <f>'Calculations -  2'!B57</f>
        <v>KCE (Mangahao)</v>
      </c>
      <c r="C21" s="98" t="str">
        <f>'Calculations -  2'!C57</f>
        <v>KCEM</v>
      </c>
      <c r="D21" s="98" t="str">
        <f>'Calculations -  2'!D57</f>
        <v>MHO0331 MHO0</v>
      </c>
      <c r="E21" s="92">
        <f>'Calculations -  2'!E57</f>
        <v>0</v>
      </c>
      <c r="F21" s="92">
        <f>'Calculations -  2'!F57</f>
        <v>0</v>
      </c>
      <c r="G21" s="61"/>
      <c r="H21" s="63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</row>
    <row r="22" spans="1:1607" s="50" customFormat="1" x14ac:dyDescent="0.25">
      <c r="A22" s="98" t="str">
        <f>'Calculations -  2'!A58</f>
        <v>HVDC_with_reserve_FlexiNZD</v>
      </c>
      <c r="B22" s="98" t="str">
        <f>'Calculations -  2'!B58</f>
        <v>KCE (Mangahao)</v>
      </c>
      <c r="C22" s="98" t="str">
        <f>'Calculations -  2'!C58</f>
        <v>KCEM</v>
      </c>
      <c r="D22" s="98" t="str">
        <f>'Calculations -  2'!D58</f>
        <v>MHO0331 MHO0</v>
      </c>
      <c r="E22" s="92">
        <f>'Calculations -  2'!E58</f>
        <v>0</v>
      </c>
      <c r="F22" s="92">
        <f>'Calculations -  2'!F58</f>
        <v>0</v>
      </c>
      <c r="G22" s="61"/>
      <c r="H22" s="6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</row>
    <row r="23" spans="1:1607" s="50" customFormat="1" x14ac:dyDescent="0.25">
      <c r="A23" s="98" t="str">
        <f>'Calculations -  2'!A59</f>
        <v>LSI_reliability_TPM</v>
      </c>
      <c r="B23" s="98" t="str">
        <f>'Calculations -  2'!B59</f>
        <v>KCE (Mangahao)</v>
      </c>
      <c r="C23" s="98" t="str">
        <f>'Calculations -  2'!C59</f>
        <v>KCEM</v>
      </c>
      <c r="D23" s="98" t="str">
        <f>'Calculations -  2'!D59</f>
        <v>MHO0331 MHO0</v>
      </c>
      <c r="E23" s="92">
        <f>'Calculations -  2'!E59</f>
        <v>0</v>
      </c>
      <c r="F23" s="92">
        <f>'Calculations -  2'!F59</f>
        <v>0</v>
      </c>
      <c r="G23" s="61"/>
      <c r="H23" s="6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</row>
    <row r="24" spans="1:1607" s="50" customFormat="1" x14ac:dyDescent="0.25">
      <c r="A24" s="98" t="str">
        <f>'Calculations -  2'!A60</f>
        <v>LSI_renewables_TPM</v>
      </c>
      <c r="B24" s="98" t="str">
        <f>'Calculations -  2'!B60</f>
        <v>KCE (Mangahao)</v>
      </c>
      <c r="C24" s="98" t="str">
        <f>'Calculations -  2'!C60</f>
        <v>KCEM</v>
      </c>
      <c r="D24" s="98" t="str">
        <f>'Calculations -  2'!D60</f>
        <v>MHO0331 MHO0</v>
      </c>
      <c r="E24" s="92">
        <f>'Calculations -  2'!E60</f>
        <v>0</v>
      </c>
      <c r="F24" s="92">
        <f>'Calculations -  2'!F60</f>
        <v>0</v>
      </c>
      <c r="G24" s="61"/>
      <c r="H24" s="63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</row>
    <row r="25" spans="1:1607" s="50" customFormat="1" x14ac:dyDescent="0.25">
      <c r="A25" s="98" t="str">
        <f>'Calculations -  2'!A61</f>
        <v>NIGUP_Flexi_NZDperMWh</v>
      </c>
      <c r="B25" s="98" t="str">
        <f>'Calculations -  2'!B61</f>
        <v>KCE (Mangahao)</v>
      </c>
      <c r="C25" s="98" t="str">
        <f>'Calculations -  2'!C61</f>
        <v>KCEM</v>
      </c>
      <c r="D25" s="98" t="str">
        <f>'Calculations -  2'!D61</f>
        <v>MHO0331 MHO0</v>
      </c>
      <c r="E25" s="92">
        <f>'Calculations -  2'!E61</f>
        <v>1.79053823755453E-3</v>
      </c>
      <c r="F25" s="92">
        <f>'Calculations -  2'!F61</f>
        <v>0</v>
      </c>
      <c r="G25" s="61"/>
      <c r="H25" s="63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</row>
    <row r="26" spans="1:1607" s="50" customFormat="1" x14ac:dyDescent="0.25">
      <c r="A26" s="98" t="str">
        <f>'Calculations -  2'!A62</f>
        <v>WRK_Flexi_NZDperMWh</v>
      </c>
      <c r="B26" s="98" t="str">
        <f>'Calculations -  2'!B62</f>
        <v>KCE (Mangahao)</v>
      </c>
      <c r="C26" s="98" t="str">
        <f>'Calculations -  2'!C62</f>
        <v>KCEM</v>
      </c>
      <c r="D26" s="98" t="str">
        <f>'Calculations -  2'!D62</f>
        <v>MHO0331 MHO0</v>
      </c>
      <c r="E26" s="92">
        <f>'Calculations -  2'!E62</f>
        <v>0</v>
      </c>
      <c r="F26" s="92">
        <f>'Calculations -  2'!F62</f>
        <v>0</v>
      </c>
      <c r="G26" s="61"/>
      <c r="H26" s="63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</row>
    <row r="27" spans="1:1607" s="50" customFormat="1" x14ac:dyDescent="0.25">
      <c r="A27" s="48"/>
      <c r="B27" s="48"/>
      <c r="D27" s="48"/>
      <c r="E27" s="49"/>
      <c r="H27" s="63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</row>
    <row r="28" spans="1:1607" s="50" customFormat="1" x14ac:dyDescent="0.25">
      <c r="A28" s="59" t="s">
        <v>573</v>
      </c>
      <c r="B28" s="48"/>
      <c r="E28" s="103">
        <f>SUM(E6:E26)</f>
        <v>6.479483787993956E-2</v>
      </c>
      <c r="F28" s="103">
        <f>SUM(F6:F26)</f>
        <v>5.286106193157486E-2</v>
      </c>
      <c r="G28" s="60"/>
      <c r="H28" s="63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</row>
    <row r="29" spans="1:1607" s="50" customFormat="1" ht="61.5" customHeight="1" x14ac:dyDescent="0.25">
      <c r="A29" s="141" t="s">
        <v>434</v>
      </c>
      <c r="B29" s="142" t="s">
        <v>575</v>
      </c>
      <c r="C29" s="142" t="s">
        <v>574</v>
      </c>
      <c r="D29" s="16"/>
      <c r="E29" s="142" t="s">
        <v>576</v>
      </c>
      <c r="F29" s="143" t="s">
        <v>579</v>
      </c>
      <c r="G29" s="60"/>
      <c r="H29" s="63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</row>
    <row r="30" spans="1:1607" s="50" customFormat="1" x14ac:dyDescent="0.25">
      <c r="A30" s="98" t="s">
        <v>518</v>
      </c>
      <c r="B30" s="105">
        <f>1-E6-E7-E20</f>
        <v>0.97249101328295684</v>
      </c>
      <c r="C30" s="104">
        <f>1-F6-F7-F20</f>
        <v>0.97376024769614999</v>
      </c>
      <c r="D30" s="93">
        <f t="shared" ref="D30:D36" si="0">SUMIF($A$63:$A$2400,A30,$F$63:$F$2400)</f>
        <v>0.97376024768044189</v>
      </c>
      <c r="E30" s="104">
        <f>C30-B30</f>
        <v>1.2692344131931543E-3</v>
      </c>
      <c r="F30" s="93">
        <f>E30/B30</f>
        <v>1.3051374211762066E-3</v>
      </c>
      <c r="G30" s="60"/>
      <c r="H30" s="63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</row>
    <row r="31" spans="1:1607" s="50" customFormat="1" x14ac:dyDescent="0.25">
      <c r="A31" s="98" t="s">
        <v>519</v>
      </c>
      <c r="B31" s="105">
        <f>1-E8-E9-E21</f>
        <v>0.99207957465204299</v>
      </c>
      <c r="C31" s="104">
        <f>1-F8-F9-F21</f>
        <v>0.99452649229133394</v>
      </c>
      <c r="D31" s="93">
        <f t="shared" si="0"/>
        <v>0.99452649198357324</v>
      </c>
      <c r="E31" s="104">
        <f>C31-B31</f>
        <v>2.4469176392909464E-3</v>
      </c>
      <c r="F31" s="93">
        <f t="shared" ref="F31:F36" si="1">E31/B31</f>
        <v>2.4664529961209674E-3</v>
      </c>
      <c r="H31" s="63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</row>
    <row r="32" spans="1:1607" s="50" customFormat="1" x14ac:dyDescent="0.25">
      <c r="A32" s="98" t="s">
        <v>520</v>
      </c>
      <c r="B32" s="105">
        <f>1-E10-E11-E22</f>
        <v>0.99179204158760392</v>
      </c>
      <c r="C32" s="104">
        <f>1-F10-F11-F22</f>
        <v>0.99179204158760392</v>
      </c>
      <c r="D32" s="93">
        <f t="shared" si="0"/>
        <v>0.99179204158760181</v>
      </c>
      <c r="E32" s="104">
        <v>0</v>
      </c>
      <c r="F32" s="93">
        <f t="shared" si="1"/>
        <v>0</v>
      </c>
      <c r="H32" s="63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</row>
    <row r="33" spans="1:1607" s="50" customFormat="1" x14ac:dyDescent="0.25">
      <c r="A33" s="98" t="s">
        <v>521</v>
      </c>
      <c r="B33" s="105">
        <f>1-E12-E13-E23</f>
        <v>0.99045235999464132</v>
      </c>
      <c r="C33" s="104">
        <f>1-F12-F13-F23</f>
        <v>0.99353917432706806</v>
      </c>
      <c r="D33" s="93">
        <f t="shared" si="0"/>
        <v>0.99353917617895904</v>
      </c>
      <c r="E33" s="104">
        <f>C33-B33</f>
        <v>3.0868143324267461E-3</v>
      </c>
      <c r="F33" s="93">
        <f t="shared" si="1"/>
        <v>3.1165702229670558E-3</v>
      </c>
      <c r="H33" s="6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</row>
    <row r="34" spans="1:1607" s="50" customFormat="1" x14ac:dyDescent="0.25">
      <c r="A34" s="98" t="s">
        <v>522</v>
      </c>
      <c r="B34" s="105">
        <f>1-E14-E15-E24</f>
        <v>0.99328773255449032</v>
      </c>
      <c r="C34" s="104">
        <f>1-F14-F15-F24</f>
        <v>0.99553450445263947</v>
      </c>
      <c r="D34" s="93">
        <f t="shared" si="0"/>
        <v>0.99553450443899472</v>
      </c>
      <c r="E34" s="104">
        <f>C34-B34</f>
        <v>2.2467718981491469E-3</v>
      </c>
      <c r="F34" s="93">
        <f t="shared" si="1"/>
        <v>2.2619547433360577E-3</v>
      </c>
      <c r="H34" s="63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</row>
    <row r="35" spans="1:1607" s="50" customFormat="1" x14ac:dyDescent="0.25">
      <c r="A35" s="98" t="s">
        <v>523</v>
      </c>
      <c r="B35" s="105">
        <f>1-E16-E17-E25</f>
        <v>0.9965594861238638</v>
      </c>
      <c r="C35" s="104">
        <f>1-F16-F17-F25</f>
        <v>0.99889206203006253</v>
      </c>
      <c r="D35" s="93">
        <f t="shared" si="0"/>
        <v>0.99889206366663996</v>
      </c>
      <c r="E35" s="104">
        <f>C35-B35</f>
        <v>2.3325759061987306E-3</v>
      </c>
      <c r="F35" s="93">
        <f t="shared" si="1"/>
        <v>2.3406288723128079E-3</v>
      </c>
      <c r="H35" s="63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</row>
    <row r="36" spans="1:1607" s="50" customFormat="1" x14ac:dyDescent="0.25">
      <c r="A36" s="98" t="s">
        <v>524</v>
      </c>
      <c r="B36" s="105">
        <f>1-E18-E19-E26</f>
        <v>0.99854295392446113</v>
      </c>
      <c r="C36" s="104">
        <f>1-F18-F19-F26</f>
        <v>0.99909441568356716</v>
      </c>
      <c r="D36" s="93">
        <f t="shared" si="0"/>
        <v>0.9990944184997449</v>
      </c>
      <c r="E36" s="104">
        <f>C36-B36</f>
        <v>5.5146175910603112E-4</v>
      </c>
      <c r="F36" s="93">
        <f t="shared" si="1"/>
        <v>5.5226643675035001E-4</v>
      </c>
      <c r="H36" s="63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</row>
    <row r="37" spans="1:1607" s="50" customFormat="1" x14ac:dyDescent="0.25">
      <c r="A37" s="48"/>
      <c r="B37" s="48"/>
      <c r="D37" s="48"/>
      <c r="E37" s="49"/>
      <c r="H37" s="63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</row>
    <row r="38" spans="1:1607" s="50" customFormat="1" x14ac:dyDescent="0.25">
      <c r="A38" s="65" t="s">
        <v>577</v>
      </c>
      <c r="B38" s="65"/>
      <c r="C38" s="66"/>
      <c r="D38" s="65"/>
      <c r="E38" s="110">
        <f>SUM(E42:E2400)</f>
        <v>7.0000000059572161</v>
      </c>
      <c r="F38" s="110">
        <f>SUM(F42:F2400)</f>
        <v>7.0000000059675376</v>
      </c>
      <c r="G38" s="64"/>
      <c r="H38" s="63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</row>
    <row r="39" spans="1:1607" x14ac:dyDescent="0.25">
      <c r="G39"/>
      <c r="H39"/>
    </row>
    <row r="40" spans="1:1607" x14ac:dyDescent="0.25">
      <c r="A40" s="1"/>
      <c r="E40" s="56"/>
      <c r="F40" s="56"/>
      <c r="G40" s="48"/>
      <c r="H40" s="49"/>
    </row>
    <row r="41" spans="1:1607" x14ac:dyDescent="0.25">
      <c r="A41" s="76" t="s">
        <v>515</v>
      </c>
      <c r="B41" s="76" t="s">
        <v>516</v>
      </c>
      <c r="C41" s="76" t="s">
        <v>525</v>
      </c>
      <c r="D41" s="76" t="s">
        <v>517</v>
      </c>
      <c r="E41" s="101" t="s">
        <v>570</v>
      </c>
      <c r="F41" s="102" t="s">
        <v>507</v>
      </c>
      <c r="G41"/>
      <c r="H41"/>
      <c r="J41"/>
      <c r="K41" s="1"/>
    </row>
    <row r="42" spans="1:1607" s="50" customFormat="1" x14ac:dyDescent="0.25">
      <c r="A42" s="108" t="str">
        <f>A6</f>
        <v>BPE_HAY_TPM</v>
      </c>
      <c r="B42" s="108" t="str">
        <f t="shared" ref="B42:F42" si="2">B6</f>
        <v>Electra</v>
      </c>
      <c r="C42" s="108" t="str">
        <f t="shared" si="2"/>
        <v>HORO</v>
      </c>
      <c r="D42" s="108" t="str">
        <f t="shared" si="2"/>
        <v>MHO0331</v>
      </c>
      <c r="E42" s="109">
        <f t="shared" si="2"/>
        <v>8.8675000599408376E-4</v>
      </c>
      <c r="F42" s="109">
        <f t="shared" si="2"/>
        <v>1.1015119817957256E-4</v>
      </c>
      <c r="K42" s="69"/>
      <c r="M42" s="107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</row>
    <row r="43" spans="1:1607" s="50" customFormat="1" x14ac:dyDescent="0.25">
      <c r="A43" s="108" t="str">
        <f t="shared" ref="A43:F62" si="3">A7</f>
        <v>BPE_HAY_TPM</v>
      </c>
      <c r="B43" s="108" t="str">
        <f t="shared" si="3"/>
        <v>Electra</v>
      </c>
      <c r="C43" s="108" t="str">
        <f t="shared" si="3"/>
        <v>HORO</v>
      </c>
      <c r="D43" s="108" t="str">
        <f t="shared" si="3"/>
        <v>PRM0331</v>
      </c>
      <c r="E43" s="109">
        <f t="shared" si="3"/>
        <v>2.610930665314477E-2</v>
      </c>
      <c r="F43" s="109">
        <f t="shared" si="3"/>
        <v>2.6129601105670364E-2</v>
      </c>
      <c r="K43" s="69"/>
      <c r="M43" s="107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</row>
    <row r="44" spans="1:1607" s="50" customFormat="1" x14ac:dyDescent="0.25">
      <c r="A44" s="108" t="str">
        <f t="shared" si="3"/>
        <v>HVDC_no_reserve_FlexiNZD</v>
      </c>
      <c r="B44" s="108" t="str">
        <f t="shared" si="3"/>
        <v>Electra</v>
      </c>
      <c r="C44" s="108" t="str">
        <f t="shared" si="3"/>
        <v>HORO</v>
      </c>
      <c r="D44" s="108" t="str">
        <f t="shared" si="3"/>
        <v>MHO0331</v>
      </c>
      <c r="E44" s="109">
        <f t="shared" si="3"/>
        <v>3.0267001101521259E-3</v>
      </c>
      <c r="F44" s="109">
        <f t="shared" si="3"/>
        <v>5.6771232758618729E-4</v>
      </c>
      <c r="K44" s="69"/>
      <c r="M44" s="107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</row>
    <row r="45" spans="1:1607" s="50" customFormat="1" x14ac:dyDescent="0.25">
      <c r="A45" s="108" t="str">
        <f t="shared" si="3"/>
        <v>HVDC_no_reserve_FlexiNZD</v>
      </c>
      <c r="B45" s="108" t="str">
        <f t="shared" si="3"/>
        <v>Electra</v>
      </c>
      <c r="C45" s="108" t="str">
        <f t="shared" si="3"/>
        <v>HORO</v>
      </c>
      <c r="D45" s="108" t="str">
        <f t="shared" si="3"/>
        <v>PRM0331</v>
      </c>
      <c r="E45" s="109">
        <f t="shared" si="3"/>
        <v>4.8937252378048425E-3</v>
      </c>
      <c r="F45" s="109">
        <f t="shared" si="3"/>
        <v>4.9057953810798189E-3</v>
      </c>
      <c r="K45" s="69"/>
      <c r="M45" s="107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</row>
    <row r="46" spans="1:1607" s="50" customFormat="1" x14ac:dyDescent="0.25">
      <c r="A46" s="108" t="str">
        <f t="shared" si="3"/>
        <v>HVDC_with_reserve_FlexiNZD</v>
      </c>
      <c r="B46" s="108" t="str">
        <f t="shared" si="3"/>
        <v>Electra</v>
      </c>
      <c r="C46" s="108" t="str">
        <f t="shared" si="3"/>
        <v>HORO</v>
      </c>
      <c r="D46" s="108" t="str">
        <f t="shared" si="3"/>
        <v>MHO0331</v>
      </c>
      <c r="E46" s="109">
        <f t="shared" si="3"/>
        <v>3.1423843107232902E-3</v>
      </c>
      <c r="F46" s="109">
        <f t="shared" si="3"/>
        <v>3.1423843107232902E-3</v>
      </c>
      <c r="K46" s="69"/>
      <c r="M46" s="107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</row>
    <row r="47" spans="1:1607" s="50" customFormat="1" x14ac:dyDescent="0.25">
      <c r="A47" s="108" t="str">
        <f t="shared" si="3"/>
        <v>HVDC_with_reserve_FlexiNZD</v>
      </c>
      <c r="B47" s="108" t="str">
        <f t="shared" si="3"/>
        <v>Electra</v>
      </c>
      <c r="C47" s="108" t="str">
        <f t="shared" si="3"/>
        <v>HORO</v>
      </c>
      <c r="D47" s="108" t="str">
        <f t="shared" si="3"/>
        <v>PRM0331</v>
      </c>
      <c r="E47" s="109">
        <f t="shared" si="3"/>
        <v>5.0655741016727204E-3</v>
      </c>
      <c r="F47" s="109">
        <f t="shared" si="3"/>
        <v>5.0655741016727204E-3</v>
      </c>
      <c r="K47" s="69"/>
      <c r="M47" s="10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</row>
    <row r="48" spans="1:1607" s="50" customFormat="1" x14ac:dyDescent="0.25">
      <c r="A48" s="108" t="str">
        <f t="shared" si="3"/>
        <v>LSI_reliability_TPM</v>
      </c>
      <c r="B48" s="108" t="str">
        <f t="shared" si="3"/>
        <v>Electra</v>
      </c>
      <c r="C48" s="108" t="str">
        <f t="shared" si="3"/>
        <v>HORO</v>
      </c>
      <c r="D48" s="108" t="str">
        <f t="shared" si="3"/>
        <v>MHO0331</v>
      </c>
      <c r="E48" s="109">
        <f t="shared" si="3"/>
        <v>3.788453762139498E-3</v>
      </c>
      <c r="F48" s="109">
        <f t="shared" si="3"/>
        <v>6.8369052135877747E-4</v>
      </c>
      <c r="K48" s="69"/>
      <c r="M48" s="107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</row>
    <row r="49" spans="1:1607" s="50" customFormat="1" x14ac:dyDescent="0.25">
      <c r="A49" s="108" t="str">
        <f t="shared" si="3"/>
        <v>LSI_reliability_TPM</v>
      </c>
      <c r="B49" s="108" t="str">
        <f t="shared" si="3"/>
        <v>Electra</v>
      </c>
      <c r="C49" s="108" t="str">
        <f t="shared" si="3"/>
        <v>HORO</v>
      </c>
      <c r="D49" s="108" t="str">
        <f t="shared" si="3"/>
        <v>PRM0331</v>
      </c>
      <c r="E49" s="109">
        <f t="shared" si="3"/>
        <v>5.7591862432190841E-3</v>
      </c>
      <c r="F49" s="109">
        <f t="shared" si="3"/>
        <v>5.7771351515732211E-3</v>
      </c>
      <c r="K49" s="69"/>
      <c r="M49" s="107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</row>
    <row r="50" spans="1:1607" s="50" customFormat="1" x14ac:dyDescent="0.25">
      <c r="A50" s="108" t="str">
        <f t="shared" si="3"/>
        <v>LSI_renewables_TPM</v>
      </c>
      <c r="B50" s="108" t="str">
        <f t="shared" si="3"/>
        <v>Electra</v>
      </c>
      <c r="C50" s="108" t="str">
        <f t="shared" si="3"/>
        <v>HORO</v>
      </c>
      <c r="D50" s="108" t="str">
        <f t="shared" si="3"/>
        <v>MHO0331</v>
      </c>
      <c r="E50" s="109">
        <f t="shared" si="3"/>
        <v>2.7085120321797196E-3</v>
      </c>
      <c r="F50" s="109">
        <f t="shared" si="3"/>
        <v>4.5268382048222172E-4</v>
      </c>
      <c r="G50"/>
      <c r="K50" s="69"/>
      <c r="M50" s="107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</row>
    <row r="51" spans="1:1607" s="50" customFormat="1" x14ac:dyDescent="0.25">
      <c r="A51" s="108" t="str">
        <f t="shared" si="3"/>
        <v>LSI_renewables_TPM</v>
      </c>
      <c r="B51" s="108" t="str">
        <f t="shared" si="3"/>
        <v>Electra</v>
      </c>
      <c r="C51" s="108" t="str">
        <f t="shared" si="3"/>
        <v>HORO</v>
      </c>
      <c r="D51" s="108" t="str">
        <f t="shared" si="3"/>
        <v>PRM0331</v>
      </c>
      <c r="E51" s="109">
        <f t="shared" si="3"/>
        <v>4.0037554133299747E-3</v>
      </c>
      <c r="F51" s="109">
        <f t="shared" si="3"/>
        <v>4.0128117268783143E-3</v>
      </c>
      <c r="G51"/>
      <c r="K51" s="69"/>
      <c r="M51" s="107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</row>
    <row r="52" spans="1:1607" s="50" customFormat="1" x14ac:dyDescent="0.25">
      <c r="A52" s="108" t="str">
        <f t="shared" si="3"/>
        <v>NIGUP_Flexi_NZDperMWh</v>
      </c>
      <c r="B52" s="108" t="str">
        <f t="shared" si="3"/>
        <v>Electra</v>
      </c>
      <c r="C52" s="108" t="str">
        <f t="shared" si="3"/>
        <v>HORO</v>
      </c>
      <c r="D52" s="108" t="str">
        <f t="shared" si="3"/>
        <v>MHO0331</v>
      </c>
      <c r="E52" s="109">
        <f t="shared" si="3"/>
        <v>7.0165504533338898E-4</v>
      </c>
      <c r="F52" s="109">
        <f t="shared" si="3"/>
        <v>1.5910250167442902E-4</v>
      </c>
      <c r="G52"/>
      <c r="K52" s="69"/>
      <c r="M52" s="107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</row>
    <row r="53" spans="1:1607" s="50" customFormat="1" x14ac:dyDescent="0.25">
      <c r="A53" s="108" t="str">
        <f t="shared" si="3"/>
        <v>NIGUP_Flexi_NZDperMWh</v>
      </c>
      <c r="B53" s="108" t="str">
        <f t="shared" si="3"/>
        <v>Electra</v>
      </c>
      <c r="C53" s="108" t="str">
        <f t="shared" si="3"/>
        <v>HORO</v>
      </c>
      <c r="D53" s="108" t="str">
        <f t="shared" si="3"/>
        <v>PRM0331</v>
      </c>
      <c r="E53" s="109">
        <f t="shared" si="3"/>
        <v>9.4832059324833642E-4</v>
      </c>
      <c r="F53" s="109">
        <f t="shared" si="3"/>
        <v>9.4883546826305927E-4</v>
      </c>
      <c r="G53"/>
      <c r="K53" s="69"/>
      <c r="M53" s="107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</row>
    <row r="54" spans="1:1607" s="50" customFormat="1" x14ac:dyDescent="0.25">
      <c r="A54" s="108" t="str">
        <f t="shared" si="3"/>
        <v>WRK_Flexi_NZDperMWh</v>
      </c>
      <c r="B54" s="108" t="str">
        <f t="shared" si="3"/>
        <v>Electra</v>
      </c>
      <c r="C54" s="108" t="str">
        <f t="shared" si="3"/>
        <v>HORO</v>
      </c>
      <c r="D54" s="108" t="str">
        <f t="shared" si="3"/>
        <v>MHO0331</v>
      </c>
      <c r="E54" s="109">
        <f t="shared" si="3"/>
        <v>6.7237314350064538E-4</v>
      </c>
      <c r="F54" s="109">
        <f t="shared" si="3"/>
        <v>1.2047803587044959E-4</v>
      </c>
      <c r="G54"/>
      <c r="K54" s="69"/>
      <c r="M54" s="107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</row>
    <row r="55" spans="1:1607" s="50" customFormat="1" x14ac:dyDescent="0.25">
      <c r="A55" s="108" t="str">
        <f t="shared" si="3"/>
        <v>WRK_Flexi_NZDperMWh</v>
      </c>
      <c r="B55" s="108" t="str">
        <f t="shared" si="3"/>
        <v>Electra</v>
      </c>
      <c r="C55" s="108" t="str">
        <f t="shared" si="3"/>
        <v>HORO</v>
      </c>
      <c r="D55" s="108" t="str">
        <f t="shared" si="3"/>
        <v>PRM0331</v>
      </c>
      <c r="E55" s="109">
        <f t="shared" si="3"/>
        <v>7.8467293203822669E-4</v>
      </c>
      <c r="F55" s="109">
        <f t="shared" si="3"/>
        <v>7.8510628056241774E-4</v>
      </c>
      <c r="G55"/>
      <c r="K55" s="69"/>
      <c r="M55" s="107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</row>
    <row r="56" spans="1:1607" s="50" customFormat="1" x14ac:dyDescent="0.25">
      <c r="A56" s="108" t="str">
        <f t="shared" si="3"/>
        <v>BPE_HAY_TPM</v>
      </c>
      <c r="B56" s="108" t="str">
        <f t="shared" si="3"/>
        <v>KCE (Mangahao)</v>
      </c>
      <c r="C56" s="108" t="str">
        <f t="shared" si="3"/>
        <v>KCEM</v>
      </c>
      <c r="D56" s="108" t="str">
        <f t="shared" si="3"/>
        <v>MHO0331 MHO0</v>
      </c>
      <c r="E56" s="109">
        <f t="shared" si="3"/>
        <v>5.1293005790432802E-4</v>
      </c>
      <c r="F56" s="109">
        <f t="shared" si="3"/>
        <v>0</v>
      </c>
      <c r="G56"/>
      <c r="K56" s="69"/>
      <c r="M56" s="107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</row>
    <row r="57" spans="1:1607" s="50" customFormat="1" x14ac:dyDescent="0.25">
      <c r="A57" s="108" t="str">
        <f t="shared" si="3"/>
        <v>HVDC_no_reserve_FlexiNZD</v>
      </c>
      <c r="B57" s="108" t="str">
        <f t="shared" si="3"/>
        <v>KCE (Mangahao)</v>
      </c>
      <c r="C57" s="108" t="str">
        <f t="shared" si="3"/>
        <v>KCEM</v>
      </c>
      <c r="D57" s="108" t="str">
        <f t="shared" si="3"/>
        <v>MHO0331 MHO0</v>
      </c>
      <c r="E57" s="109">
        <f t="shared" si="3"/>
        <v>0</v>
      </c>
      <c r="F57" s="109">
        <f t="shared" si="3"/>
        <v>0</v>
      </c>
      <c r="G57"/>
      <c r="K57" s="69"/>
      <c r="M57" s="10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</row>
    <row r="58" spans="1:1607" s="50" customFormat="1" x14ac:dyDescent="0.25">
      <c r="A58" s="108" t="str">
        <f t="shared" si="3"/>
        <v>HVDC_with_reserve_FlexiNZD</v>
      </c>
      <c r="B58" s="108" t="str">
        <f t="shared" si="3"/>
        <v>KCE (Mangahao)</v>
      </c>
      <c r="C58" s="108" t="str">
        <f t="shared" si="3"/>
        <v>KCEM</v>
      </c>
      <c r="D58" s="108" t="str">
        <f t="shared" si="3"/>
        <v>MHO0331 MHO0</v>
      </c>
      <c r="E58" s="109">
        <f t="shared" si="3"/>
        <v>0</v>
      </c>
      <c r="F58" s="109">
        <f t="shared" si="3"/>
        <v>0</v>
      </c>
      <c r="G58"/>
      <c r="K58" s="69"/>
      <c r="M58" s="107"/>
    </row>
    <row r="59" spans="1:1607" s="50" customFormat="1" x14ac:dyDescent="0.25">
      <c r="A59" s="108" t="str">
        <f t="shared" si="3"/>
        <v>LSI_reliability_TPM</v>
      </c>
      <c r="B59" s="108" t="str">
        <f t="shared" si="3"/>
        <v>KCE (Mangahao)</v>
      </c>
      <c r="C59" s="108" t="str">
        <f t="shared" si="3"/>
        <v>KCEM</v>
      </c>
      <c r="D59" s="108" t="str">
        <f t="shared" si="3"/>
        <v>MHO0331 MHO0</v>
      </c>
      <c r="E59" s="109">
        <f t="shared" si="3"/>
        <v>0</v>
      </c>
      <c r="F59" s="109">
        <f t="shared" si="3"/>
        <v>0</v>
      </c>
      <c r="K59" s="69"/>
      <c r="M59" s="107"/>
    </row>
    <row r="60" spans="1:1607" s="50" customFormat="1" x14ac:dyDescent="0.25">
      <c r="A60" s="108" t="str">
        <f t="shared" si="3"/>
        <v>LSI_renewables_TPM</v>
      </c>
      <c r="B60" s="108" t="str">
        <f t="shared" si="3"/>
        <v>KCE (Mangahao)</v>
      </c>
      <c r="C60" s="108" t="str">
        <f t="shared" si="3"/>
        <v>KCEM</v>
      </c>
      <c r="D60" s="108" t="str">
        <f t="shared" si="3"/>
        <v>MHO0331 MHO0</v>
      </c>
      <c r="E60" s="109">
        <f t="shared" si="3"/>
        <v>0</v>
      </c>
      <c r="F60" s="109">
        <f t="shared" si="3"/>
        <v>0</v>
      </c>
      <c r="K60" s="69"/>
      <c r="M60" s="107"/>
    </row>
    <row r="61" spans="1:1607" s="50" customFormat="1" x14ac:dyDescent="0.25">
      <c r="A61" s="108" t="str">
        <f t="shared" si="3"/>
        <v>NIGUP_Flexi_NZDperMWh</v>
      </c>
      <c r="B61" s="108" t="str">
        <f t="shared" si="3"/>
        <v>KCE (Mangahao)</v>
      </c>
      <c r="C61" s="108" t="str">
        <f t="shared" si="3"/>
        <v>KCEM</v>
      </c>
      <c r="D61" s="108" t="str">
        <f t="shared" si="3"/>
        <v>MHO0331 MHO0</v>
      </c>
      <c r="E61" s="109">
        <f t="shared" si="3"/>
        <v>1.79053823755453E-3</v>
      </c>
      <c r="F61" s="109">
        <f t="shared" si="3"/>
        <v>0</v>
      </c>
      <c r="K61" s="69"/>
      <c r="M61" s="107"/>
    </row>
    <row r="62" spans="1:1607" s="50" customFormat="1" x14ac:dyDescent="0.25">
      <c r="A62" s="108" t="str">
        <f t="shared" si="3"/>
        <v>WRK_Flexi_NZDperMWh</v>
      </c>
      <c r="B62" s="108" t="str">
        <f t="shared" si="3"/>
        <v>KCE (Mangahao)</v>
      </c>
      <c r="C62" s="108" t="str">
        <f t="shared" si="3"/>
        <v>KCEM</v>
      </c>
      <c r="D62" s="108" t="str">
        <f t="shared" si="3"/>
        <v>MHO0331 MHO0</v>
      </c>
      <c r="E62" s="109">
        <f t="shared" si="3"/>
        <v>0</v>
      </c>
      <c r="F62" s="109">
        <f t="shared" si="3"/>
        <v>0</v>
      </c>
      <c r="K62" s="69"/>
      <c r="M62" s="107"/>
    </row>
    <row r="63" spans="1:1607" s="50" customFormat="1" x14ac:dyDescent="0.25">
      <c r="A63" s="98" t="s">
        <v>518</v>
      </c>
      <c r="B63" s="98" t="s">
        <v>21</v>
      </c>
      <c r="C63" s="98" t="s">
        <v>448</v>
      </c>
      <c r="D63" s="98" t="s">
        <v>20</v>
      </c>
      <c r="E63" s="93">
        <v>1.17774513924432E-5</v>
      </c>
      <c r="F63" s="93">
        <f t="shared" ref="F63:F126" si="4">E63+(E63*VLOOKUP(A63,$A$29:$F$36,6,0))</f>
        <v>1.1792822584981562E-5</v>
      </c>
      <c r="K63" s="69"/>
    </row>
    <row r="64" spans="1:1607" s="50" customFormat="1" x14ac:dyDescent="0.25">
      <c r="A64" s="98" t="s">
        <v>518</v>
      </c>
      <c r="B64" s="98" t="s">
        <v>21</v>
      </c>
      <c r="C64" s="98" t="s">
        <v>448</v>
      </c>
      <c r="D64" s="98" t="s">
        <v>90</v>
      </c>
      <c r="E64" s="93">
        <v>1.14473653109745E-3</v>
      </c>
      <c r="F64" s="93">
        <f t="shared" si="4"/>
        <v>1.1462305695815727E-3</v>
      </c>
      <c r="K64" s="69"/>
    </row>
    <row r="65" spans="1:11" s="50" customFormat="1" x14ac:dyDescent="0.25">
      <c r="A65" s="98" t="s">
        <v>518</v>
      </c>
      <c r="B65" s="98" t="s">
        <v>21</v>
      </c>
      <c r="C65" s="98" t="s">
        <v>448</v>
      </c>
      <c r="D65" s="98" t="s">
        <v>335</v>
      </c>
      <c r="E65" s="93">
        <v>2.5079989557907001E-3</v>
      </c>
      <c r="F65" s="93">
        <f t="shared" si="4"/>
        <v>2.5112722390801734E-3</v>
      </c>
      <c r="K65" s="69"/>
    </row>
    <row r="66" spans="1:11" s="50" customFormat="1" x14ac:dyDescent="0.25">
      <c r="A66" s="98" t="s">
        <v>518</v>
      </c>
      <c r="B66" s="98" t="s">
        <v>21</v>
      </c>
      <c r="C66" s="98" t="s">
        <v>448</v>
      </c>
      <c r="D66" s="98" t="s">
        <v>349</v>
      </c>
      <c r="E66" s="93">
        <v>1.8019299675992601E-2</v>
      </c>
      <c r="F66" s="93">
        <f t="shared" si="4"/>
        <v>1.8042817338303128E-2</v>
      </c>
      <c r="K66" s="69"/>
    </row>
    <row r="67" spans="1:11" s="50" customFormat="1" x14ac:dyDescent="0.25">
      <c r="A67" s="98" t="s">
        <v>518</v>
      </c>
      <c r="B67" s="98" t="s">
        <v>21</v>
      </c>
      <c r="C67" s="98" t="s">
        <v>448</v>
      </c>
      <c r="D67" s="98" t="s">
        <v>352</v>
      </c>
      <c r="E67" s="93">
        <v>1.06452466273397E-3</v>
      </c>
      <c r="F67" s="93">
        <f t="shared" si="4"/>
        <v>1.0659140137070692E-3</v>
      </c>
      <c r="K67" s="69"/>
    </row>
    <row r="68" spans="1:11" s="50" customFormat="1" x14ac:dyDescent="0.25">
      <c r="A68" s="98" t="s">
        <v>518</v>
      </c>
      <c r="B68" s="98" t="s">
        <v>21</v>
      </c>
      <c r="C68" s="98" t="s">
        <v>448</v>
      </c>
      <c r="D68" s="98" t="s">
        <v>361</v>
      </c>
      <c r="E68" s="93">
        <v>7.7346993766153503E-3</v>
      </c>
      <c r="F68" s="93">
        <f t="shared" si="4"/>
        <v>7.7447942222133191E-3</v>
      </c>
      <c r="K68" s="69"/>
    </row>
    <row r="69" spans="1:11" s="50" customFormat="1" x14ac:dyDescent="0.25">
      <c r="A69" s="98" t="s">
        <v>518</v>
      </c>
      <c r="B69" s="98" t="s">
        <v>21</v>
      </c>
      <c r="C69" s="98" t="s">
        <v>448</v>
      </c>
      <c r="D69" s="98" t="s">
        <v>381</v>
      </c>
      <c r="E69" s="93">
        <v>6.6073398682707399E-4</v>
      </c>
      <c r="F69" s="93">
        <f t="shared" si="4"/>
        <v>6.6159633547872496E-4</v>
      </c>
      <c r="K69" s="69"/>
    </row>
    <row r="70" spans="1:11" s="50" customFormat="1" x14ac:dyDescent="0.25">
      <c r="A70" s="98" t="s">
        <v>519</v>
      </c>
      <c r="B70" s="98" t="s">
        <v>21</v>
      </c>
      <c r="C70" s="98" t="s">
        <v>448</v>
      </c>
      <c r="D70" s="98" t="s">
        <v>20</v>
      </c>
      <c r="E70" s="93">
        <v>0</v>
      </c>
      <c r="F70" s="93">
        <f t="shared" si="4"/>
        <v>0</v>
      </c>
      <c r="K70" s="69"/>
    </row>
    <row r="71" spans="1:11" s="50" customFormat="1" x14ac:dyDescent="0.25">
      <c r="A71" s="98" t="s">
        <v>519</v>
      </c>
      <c r="B71" s="98" t="s">
        <v>21</v>
      </c>
      <c r="C71" s="98" t="s">
        <v>448</v>
      </c>
      <c r="D71" s="98" t="s">
        <v>90</v>
      </c>
      <c r="E71" s="93">
        <v>4.2307352431607601E-4</v>
      </c>
      <c r="F71" s="93">
        <f t="shared" si="4"/>
        <v>4.2411701527770483E-4</v>
      </c>
      <c r="K71" s="69"/>
    </row>
    <row r="72" spans="1:11" s="50" customFormat="1" x14ac:dyDescent="0.25">
      <c r="A72" s="98" t="s">
        <v>519</v>
      </c>
      <c r="B72" s="98" t="s">
        <v>21</v>
      </c>
      <c r="C72" s="98" t="s">
        <v>448</v>
      </c>
      <c r="D72" s="98" t="s">
        <v>335</v>
      </c>
      <c r="E72" s="93">
        <v>6.9016457788010396E-4</v>
      </c>
      <c r="F72" s="93">
        <f t="shared" si="4"/>
        <v>6.9186683637103294E-4</v>
      </c>
      <c r="K72" s="69"/>
    </row>
    <row r="73" spans="1:11" s="50" customFormat="1" x14ac:dyDescent="0.25">
      <c r="A73" s="98" t="s">
        <v>519</v>
      </c>
      <c r="B73" s="98" t="s">
        <v>21</v>
      </c>
      <c r="C73" s="98" t="s">
        <v>448</v>
      </c>
      <c r="D73" s="98" t="s">
        <v>349</v>
      </c>
      <c r="E73" s="93">
        <v>4.8971227960206004E-3</v>
      </c>
      <c r="F73" s="93">
        <f t="shared" si="4"/>
        <v>4.9092013192132177E-3</v>
      </c>
      <c r="K73" s="69"/>
    </row>
    <row r="74" spans="1:11" s="50" customFormat="1" x14ac:dyDescent="0.25">
      <c r="A74" s="98" t="s">
        <v>519</v>
      </c>
      <c r="B74" s="98" t="s">
        <v>21</v>
      </c>
      <c r="C74" s="98" t="s">
        <v>448</v>
      </c>
      <c r="D74" s="98" t="s">
        <v>352</v>
      </c>
      <c r="E74" s="93">
        <v>3.3061006360217199E-4</v>
      </c>
      <c r="F74" s="93">
        <f t="shared" si="4"/>
        <v>3.3142549778409128E-4</v>
      </c>
      <c r="K74" s="69"/>
    </row>
    <row r="75" spans="1:11" s="50" customFormat="1" x14ac:dyDescent="0.25">
      <c r="A75" s="98" t="s">
        <v>519</v>
      </c>
      <c r="B75" s="98" t="s">
        <v>21</v>
      </c>
      <c r="C75" s="98" t="s">
        <v>448</v>
      </c>
      <c r="D75" s="98" t="s">
        <v>361</v>
      </c>
      <c r="E75" s="93">
        <v>1.9818147734945901E-3</v>
      </c>
      <c r="F75" s="93">
        <f t="shared" si="4"/>
        <v>1.9867028264804326E-3</v>
      </c>
      <c r="K75" s="69"/>
    </row>
    <row r="76" spans="1:11" s="50" customFormat="1" x14ac:dyDescent="0.25">
      <c r="A76" s="98" t="s">
        <v>519</v>
      </c>
      <c r="B76" s="98" t="s">
        <v>21</v>
      </c>
      <c r="C76" s="98" t="s">
        <v>448</v>
      </c>
      <c r="D76" s="98" t="s">
        <v>381</v>
      </c>
      <c r="E76" s="93">
        <v>2.2398515811104401E-4</v>
      </c>
      <c r="F76" s="93">
        <f t="shared" si="4"/>
        <v>2.2453760697535363E-4</v>
      </c>
      <c r="K76" s="69"/>
    </row>
    <row r="77" spans="1:11" s="50" customFormat="1" x14ac:dyDescent="0.25">
      <c r="A77" s="98" t="s">
        <v>520</v>
      </c>
      <c r="B77" s="98" t="s">
        <v>21</v>
      </c>
      <c r="C77" s="98" t="s">
        <v>448</v>
      </c>
      <c r="D77" s="98" t="s">
        <v>20</v>
      </c>
      <c r="E77" s="93">
        <v>0</v>
      </c>
      <c r="F77" s="93">
        <f t="shared" si="4"/>
        <v>0</v>
      </c>
      <c r="K77" s="69"/>
    </row>
    <row r="78" spans="1:11" s="50" customFormat="1" x14ac:dyDescent="0.25">
      <c r="A78" s="98" t="s">
        <v>520</v>
      </c>
      <c r="B78" s="98" t="s">
        <v>21</v>
      </c>
      <c r="C78" s="98" t="s">
        <v>448</v>
      </c>
      <c r="D78" s="98" t="s">
        <v>90</v>
      </c>
      <c r="E78" s="93">
        <v>4.1481278726824801E-4</v>
      </c>
      <c r="F78" s="93">
        <f t="shared" si="4"/>
        <v>4.1481278726824801E-4</v>
      </c>
      <c r="K78" s="69"/>
    </row>
    <row r="79" spans="1:11" s="50" customFormat="1" x14ac:dyDescent="0.25">
      <c r="A79" s="98" t="s">
        <v>520</v>
      </c>
      <c r="B79" s="98" t="s">
        <v>21</v>
      </c>
      <c r="C79" s="98" t="s">
        <v>448</v>
      </c>
      <c r="D79" s="98" t="s">
        <v>335</v>
      </c>
      <c r="E79" s="93">
        <v>6.7445783975793696E-4</v>
      </c>
      <c r="F79" s="93">
        <f t="shared" si="4"/>
        <v>6.7445783975793696E-4</v>
      </c>
      <c r="K79" s="69"/>
    </row>
    <row r="80" spans="1:11" s="50" customFormat="1" x14ac:dyDescent="0.25">
      <c r="A80" s="98" t="s">
        <v>520</v>
      </c>
      <c r="B80" s="98" t="s">
        <v>21</v>
      </c>
      <c r="C80" s="98" t="s">
        <v>448</v>
      </c>
      <c r="D80" s="98" t="s">
        <v>349</v>
      </c>
      <c r="E80" s="93">
        <v>4.8068115959665602E-3</v>
      </c>
      <c r="F80" s="93">
        <f t="shared" si="4"/>
        <v>4.8068115959665602E-3</v>
      </c>
      <c r="K80" s="69"/>
    </row>
    <row r="81" spans="1:11" s="50" customFormat="1" x14ac:dyDescent="0.25">
      <c r="A81" s="98" t="s">
        <v>520</v>
      </c>
      <c r="B81" s="98" t="s">
        <v>21</v>
      </c>
      <c r="C81" s="98" t="s">
        <v>448</v>
      </c>
      <c r="D81" s="98" t="s">
        <v>352</v>
      </c>
      <c r="E81" s="93">
        <v>3.25931271251397E-4</v>
      </c>
      <c r="F81" s="93">
        <f t="shared" si="4"/>
        <v>3.25931271251397E-4</v>
      </c>
      <c r="K81" s="69"/>
    </row>
    <row r="82" spans="1:11" s="50" customFormat="1" x14ac:dyDescent="0.25">
      <c r="A82" s="98" t="s">
        <v>520</v>
      </c>
      <c r="B82" s="98" t="s">
        <v>21</v>
      </c>
      <c r="C82" s="98" t="s">
        <v>448</v>
      </c>
      <c r="D82" s="98" t="s">
        <v>361</v>
      </c>
      <c r="E82" s="93">
        <v>1.9266215463289299E-3</v>
      </c>
      <c r="F82" s="93">
        <f t="shared" si="4"/>
        <v>1.9266215463289299E-3</v>
      </c>
      <c r="K82" s="69"/>
    </row>
    <row r="83" spans="1:11" s="50" customFormat="1" x14ac:dyDescent="0.25">
      <c r="A83" s="98" t="s">
        <v>520</v>
      </c>
      <c r="B83" s="98" t="s">
        <v>21</v>
      </c>
      <c r="C83" s="98" t="s">
        <v>448</v>
      </c>
      <c r="D83" s="98" t="s">
        <v>381</v>
      </c>
      <c r="E83" s="93">
        <v>2.2130108210927801E-4</v>
      </c>
      <c r="F83" s="93">
        <f t="shared" si="4"/>
        <v>2.2130108210927801E-4</v>
      </c>
      <c r="K83" s="69"/>
    </row>
    <row r="84" spans="1:11" s="50" customFormat="1" x14ac:dyDescent="0.25">
      <c r="A84" s="98" t="s">
        <v>521</v>
      </c>
      <c r="B84" s="98" t="s">
        <v>21</v>
      </c>
      <c r="C84" s="98" t="s">
        <v>448</v>
      </c>
      <c r="D84" s="98" t="s">
        <v>20</v>
      </c>
      <c r="E84" s="93">
        <v>1.0238101687598099E-4</v>
      </c>
      <c r="F84" s="93">
        <f t="shared" si="4"/>
        <v>1.0270009450457377E-4</v>
      </c>
      <c r="K84" s="69"/>
    </row>
    <row r="85" spans="1:11" s="50" customFormat="1" x14ac:dyDescent="0.25">
      <c r="A85" s="98" t="s">
        <v>521</v>
      </c>
      <c r="B85" s="98" t="s">
        <v>21</v>
      </c>
      <c r="C85" s="98" t="s">
        <v>448</v>
      </c>
      <c r="D85" s="98" t="s">
        <v>90</v>
      </c>
      <c r="E85" s="93">
        <v>6.1906626339185698E-4</v>
      </c>
      <c r="F85" s="93">
        <f t="shared" si="4"/>
        <v>6.2099562687438752E-4</v>
      </c>
      <c r="K85" s="69"/>
    </row>
    <row r="86" spans="1:11" s="50" customFormat="1" x14ac:dyDescent="0.25">
      <c r="A86" s="98" t="s">
        <v>521</v>
      </c>
      <c r="B86" s="98" t="s">
        <v>21</v>
      </c>
      <c r="C86" s="98" t="s">
        <v>448</v>
      </c>
      <c r="D86" s="98" t="s">
        <v>335</v>
      </c>
      <c r="E86" s="93">
        <v>1.2018188079240401E-3</v>
      </c>
      <c r="F86" s="93">
        <f t="shared" si="4"/>
        <v>1.2055643606342179E-3</v>
      </c>
      <c r="K86" s="69"/>
    </row>
    <row r="87" spans="1:11" s="50" customFormat="1" x14ac:dyDescent="0.25">
      <c r="A87" s="98" t="s">
        <v>521</v>
      </c>
      <c r="B87" s="98" t="s">
        <v>21</v>
      </c>
      <c r="C87" s="98" t="s">
        <v>448</v>
      </c>
      <c r="D87" s="98" t="s">
        <v>349</v>
      </c>
      <c r="E87" s="93">
        <v>7.7493402442232601E-3</v>
      </c>
      <c r="F87" s="93">
        <f t="shared" si="4"/>
        <v>7.7734916072760467E-3</v>
      </c>
      <c r="K87" s="69"/>
    </row>
    <row r="88" spans="1:11" s="50" customFormat="1" x14ac:dyDescent="0.25">
      <c r="A88" s="98" t="s">
        <v>521</v>
      </c>
      <c r="B88" s="98" t="s">
        <v>21</v>
      </c>
      <c r="C88" s="98" t="s">
        <v>448</v>
      </c>
      <c r="D88" s="98" t="s">
        <v>352</v>
      </c>
      <c r="E88" s="93">
        <v>4.1118801459038602E-4</v>
      </c>
      <c r="F88" s="93">
        <f t="shared" si="4"/>
        <v>4.1246951091269935E-4</v>
      </c>
      <c r="K88" s="69"/>
    </row>
    <row r="89" spans="1:11" s="50" customFormat="1" x14ac:dyDescent="0.25">
      <c r="A89" s="98" t="s">
        <v>521</v>
      </c>
      <c r="B89" s="98" t="s">
        <v>21</v>
      </c>
      <c r="C89" s="98" t="s">
        <v>448</v>
      </c>
      <c r="D89" s="98" t="s">
        <v>361</v>
      </c>
      <c r="E89" s="93">
        <v>4.6260821492309203E-3</v>
      </c>
      <c r="F89" s="93">
        <f t="shared" si="4"/>
        <v>4.6404996591062125E-3</v>
      </c>
      <c r="K89" s="69"/>
    </row>
    <row r="90" spans="1:11" s="50" customFormat="1" x14ac:dyDescent="0.25">
      <c r="A90" s="98" t="s">
        <v>521</v>
      </c>
      <c r="B90" s="98" t="s">
        <v>21</v>
      </c>
      <c r="C90" s="98" t="s">
        <v>448</v>
      </c>
      <c r="D90" s="98" t="s">
        <v>381</v>
      </c>
      <c r="E90" s="93">
        <v>2.7922689424263002E-4</v>
      </c>
      <c r="F90" s="93">
        <f t="shared" si="4"/>
        <v>2.8009712446667816E-4</v>
      </c>
      <c r="K90" s="69"/>
    </row>
    <row r="91" spans="1:11" s="50" customFormat="1" x14ac:dyDescent="0.25">
      <c r="A91" s="98" t="s">
        <v>522</v>
      </c>
      <c r="B91" s="98" t="s">
        <v>21</v>
      </c>
      <c r="C91" s="98" t="s">
        <v>448</v>
      </c>
      <c r="D91" s="98" t="s">
        <v>20</v>
      </c>
      <c r="E91" s="93">
        <v>1.8113503989222999E-5</v>
      </c>
      <c r="F91" s="93">
        <f t="shared" si="4"/>
        <v>1.8154475915489861E-5</v>
      </c>
      <c r="K91" s="69"/>
    </row>
    <row r="92" spans="1:11" s="50" customFormat="1" x14ac:dyDescent="0.25">
      <c r="A92" s="98" t="s">
        <v>522</v>
      </c>
      <c r="B92" s="98" t="s">
        <v>21</v>
      </c>
      <c r="C92" s="98" t="s">
        <v>448</v>
      </c>
      <c r="D92" s="98" t="s">
        <v>90</v>
      </c>
      <c r="E92" s="93">
        <v>3.6921620088402099E-3</v>
      </c>
      <c r="F92" s="93">
        <f t="shared" si="4"/>
        <v>3.7005135122092714E-3</v>
      </c>
      <c r="K92" s="69"/>
    </row>
    <row r="93" spans="1:11" s="50" customFormat="1" x14ac:dyDescent="0.25">
      <c r="A93" s="98" t="s">
        <v>522</v>
      </c>
      <c r="B93" s="98" t="s">
        <v>21</v>
      </c>
      <c r="C93" s="98" t="s">
        <v>448</v>
      </c>
      <c r="D93" s="98" t="s">
        <v>335</v>
      </c>
      <c r="E93" s="93">
        <v>3.1337784551633899E-3</v>
      </c>
      <c r="F93" s="93">
        <f t="shared" si="4"/>
        <v>3.1408669202046113E-3</v>
      </c>
      <c r="K93" s="69"/>
    </row>
    <row r="94" spans="1:11" s="50" customFormat="1" x14ac:dyDescent="0.25">
      <c r="A94" s="98" t="s">
        <v>522</v>
      </c>
      <c r="B94" s="98" t="s">
        <v>21</v>
      </c>
      <c r="C94" s="98" t="s">
        <v>448</v>
      </c>
      <c r="D94" s="98" t="s">
        <v>349</v>
      </c>
      <c r="E94" s="93">
        <v>1.23139665323828E-2</v>
      </c>
      <c r="F94" s="93">
        <f t="shared" si="4"/>
        <v>1.2341820167390005E-2</v>
      </c>
      <c r="K94" s="69"/>
    </row>
    <row r="95" spans="1:11" s="50" customFormat="1" x14ac:dyDescent="0.25">
      <c r="A95" s="98" t="s">
        <v>522</v>
      </c>
      <c r="B95" s="98" t="s">
        <v>21</v>
      </c>
      <c r="C95" s="98" t="s">
        <v>448</v>
      </c>
      <c r="D95" s="98" t="s">
        <v>352</v>
      </c>
      <c r="E95" s="93">
        <v>5.7592525084143597E-4</v>
      </c>
      <c r="F95" s="93">
        <f t="shared" si="4"/>
        <v>5.7722796769438375E-4</v>
      </c>
      <c r="K95" s="69"/>
    </row>
    <row r="96" spans="1:11" s="50" customFormat="1" x14ac:dyDescent="0.25">
      <c r="A96" s="98" t="s">
        <v>522</v>
      </c>
      <c r="B96" s="98" t="s">
        <v>21</v>
      </c>
      <c r="C96" s="98" t="s">
        <v>448</v>
      </c>
      <c r="D96" s="98" t="s">
        <v>361</v>
      </c>
      <c r="E96" s="93">
        <v>9.8730570405950492E-3</v>
      </c>
      <c r="F96" s="93">
        <f t="shared" si="4"/>
        <v>9.8953894487992505E-3</v>
      </c>
      <c r="K96" s="69"/>
    </row>
    <row r="97" spans="1:11" s="50" customFormat="1" x14ac:dyDescent="0.25">
      <c r="A97" s="98" t="s">
        <v>522</v>
      </c>
      <c r="B97" s="98" t="s">
        <v>21</v>
      </c>
      <c r="C97" s="98" t="s">
        <v>448</v>
      </c>
      <c r="D97" s="98" t="s">
        <v>381</v>
      </c>
      <c r="E97" s="93">
        <v>2.5863611724779E-4</v>
      </c>
      <c r="F97" s="93">
        <f t="shared" si="4"/>
        <v>2.5922114043999667E-4</v>
      </c>
      <c r="K97" s="69"/>
    </row>
    <row r="98" spans="1:11" s="50" customFormat="1" x14ac:dyDescent="0.25">
      <c r="A98" s="98" t="s">
        <v>523</v>
      </c>
      <c r="B98" s="98" t="s">
        <v>21</v>
      </c>
      <c r="C98" s="98" t="s">
        <v>448</v>
      </c>
      <c r="D98" s="98" t="s">
        <v>20</v>
      </c>
      <c r="E98" s="93">
        <v>2.9273148187990401E-5</v>
      </c>
      <c r="F98" s="93">
        <f t="shared" si="4"/>
        <v>2.9341665763822702E-5</v>
      </c>
      <c r="K98" s="69"/>
    </row>
    <row r="99" spans="1:11" s="50" customFormat="1" x14ac:dyDescent="0.25">
      <c r="A99" s="98" t="s">
        <v>523</v>
      </c>
      <c r="B99" s="98" t="s">
        <v>21</v>
      </c>
      <c r="C99" s="98" t="s">
        <v>448</v>
      </c>
      <c r="D99" s="98" t="s">
        <v>90</v>
      </c>
      <c r="E99" s="93">
        <v>2.1227463394659401E-4</v>
      </c>
      <c r="F99" s="93">
        <f t="shared" si="4"/>
        <v>2.1277149008366904E-4</v>
      </c>
      <c r="K99" s="69"/>
    </row>
    <row r="100" spans="1:11" s="50" customFormat="1" x14ac:dyDescent="0.25">
      <c r="A100" s="98" t="s">
        <v>523</v>
      </c>
      <c r="B100" s="98" t="s">
        <v>21</v>
      </c>
      <c r="C100" s="98" t="s">
        <v>448</v>
      </c>
      <c r="D100" s="98" t="s">
        <v>335</v>
      </c>
      <c r="E100" s="93">
        <v>2.5520753700913402E-4</v>
      </c>
      <c r="F100" s="93">
        <f t="shared" si="4"/>
        <v>2.5580488313868945E-4</v>
      </c>
      <c r="K100" s="69"/>
    </row>
    <row r="101" spans="1:11" s="50" customFormat="1" x14ac:dyDescent="0.25">
      <c r="A101" s="98" t="s">
        <v>523</v>
      </c>
      <c r="B101" s="98" t="s">
        <v>21</v>
      </c>
      <c r="C101" s="98" t="s">
        <v>448</v>
      </c>
      <c r="D101" s="98" t="s">
        <v>349</v>
      </c>
      <c r="E101" s="93">
        <v>1.2451389151621199E-3</v>
      </c>
      <c r="F101" s="93">
        <f t="shared" si="4"/>
        <v>1.2480533232569887E-3</v>
      </c>
      <c r="K101" s="69"/>
    </row>
    <row r="102" spans="1:11" s="50" customFormat="1" x14ac:dyDescent="0.25">
      <c r="A102" s="98" t="s">
        <v>523</v>
      </c>
      <c r="B102" s="98" t="s">
        <v>21</v>
      </c>
      <c r="C102" s="98" t="s">
        <v>448</v>
      </c>
      <c r="D102" s="98" t="s">
        <v>352</v>
      </c>
      <c r="E102" s="93">
        <v>5.3457208481814203E-5</v>
      </c>
      <c r="F102" s="93">
        <f t="shared" si="4"/>
        <v>5.358233196741998E-5</v>
      </c>
      <c r="K102" s="69"/>
    </row>
    <row r="103" spans="1:11" s="50" customFormat="1" x14ac:dyDescent="0.25">
      <c r="A103" s="98" t="s">
        <v>523</v>
      </c>
      <c r="B103" s="98" t="s">
        <v>21</v>
      </c>
      <c r="C103" s="98" t="s">
        <v>448</v>
      </c>
      <c r="D103" s="98" t="s">
        <v>361</v>
      </c>
      <c r="E103" s="93">
        <v>1.15467429359294E-3</v>
      </c>
      <c r="F103" s="93">
        <f t="shared" si="4"/>
        <v>1.1573769575826409E-3</v>
      </c>
      <c r="K103" s="69"/>
    </row>
    <row r="104" spans="1:11" s="50" customFormat="1" x14ac:dyDescent="0.25">
      <c r="A104" s="98" t="s">
        <v>523</v>
      </c>
      <c r="B104" s="98" t="s">
        <v>21</v>
      </c>
      <c r="C104" s="98" t="s">
        <v>448</v>
      </c>
      <c r="D104" s="98" t="s">
        <v>381</v>
      </c>
      <c r="E104" s="93">
        <v>5.0447887338127299E-5</v>
      </c>
      <c r="F104" s="93">
        <f t="shared" si="4"/>
        <v>5.0565967119778102E-5</v>
      </c>
      <c r="K104" s="69"/>
    </row>
    <row r="105" spans="1:11" s="50" customFormat="1" x14ac:dyDescent="0.25">
      <c r="A105" s="98" t="s">
        <v>524</v>
      </c>
      <c r="B105" s="98" t="s">
        <v>21</v>
      </c>
      <c r="C105" s="98" t="s">
        <v>448</v>
      </c>
      <c r="D105" s="98" t="s">
        <v>20</v>
      </c>
      <c r="E105" s="93">
        <v>8.2229571235157502E-6</v>
      </c>
      <c r="F105" s="93">
        <f t="shared" si="4"/>
        <v>8.227498386745906E-6</v>
      </c>
      <c r="K105" s="69"/>
    </row>
    <row r="106" spans="1:11" s="50" customFormat="1" x14ac:dyDescent="0.25">
      <c r="A106" s="98" t="s">
        <v>524</v>
      </c>
      <c r="B106" s="98" t="s">
        <v>21</v>
      </c>
      <c r="C106" s="98" t="s">
        <v>448</v>
      </c>
      <c r="D106" s="98" t="s">
        <v>90</v>
      </c>
      <c r="E106" s="93">
        <v>1.3965541778605299E-4</v>
      </c>
      <c r="F106" s="93">
        <f t="shared" si="4"/>
        <v>1.3973254478600659E-4</v>
      </c>
      <c r="K106" s="69"/>
    </row>
    <row r="107" spans="1:11" s="50" customFormat="1" x14ac:dyDescent="0.25">
      <c r="A107" s="98" t="s">
        <v>524</v>
      </c>
      <c r="B107" s="98" t="s">
        <v>21</v>
      </c>
      <c r="C107" s="98" t="s">
        <v>448</v>
      </c>
      <c r="D107" s="98" t="s">
        <v>335</v>
      </c>
      <c r="E107" s="93">
        <v>1.9499060906369699E-4</v>
      </c>
      <c r="F107" s="93">
        <f t="shared" si="4"/>
        <v>1.9509829583256439E-4</v>
      </c>
      <c r="K107" s="69"/>
    </row>
    <row r="108" spans="1:11" s="50" customFormat="1" x14ac:dyDescent="0.25">
      <c r="A108" s="98" t="s">
        <v>524</v>
      </c>
      <c r="B108" s="98" t="s">
        <v>21</v>
      </c>
      <c r="C108" s="98" t="s">
        <v>448</v>
      </c>
      <c r="D108" s="98" t="s">
        <v>349</v>
      </c>
      <c r="E108" s="93">
        <v>1.0716871912828101E-3</v>
      </c>
      <c r="F108" s="93">
        <f t="shared" si="4"/>
        <v>1.0722790481492508E-3</v>
      </c>
      <c r="K108" s="69"/>
    </row>
    <row r="109" spans="1:11" s="50" customFormat="1" x14ac:dyDescent="0.25">
      <c r="A109" s="98" t="s">
        <v>524</v>
      </c>
      <c r="B109" s="98" t="s">
        <v>21</v>
      </c>
      <c r="C109" s="98" t="s">
        <v>448</v>
      </c>
      <c r="D109" s="98" t="s">
        <v>352</v>
      </c>
      <c r="E109" s="93">
        <v>5.5369028877494903E-5</v>
      </c>
      <c r="F109" s="93">
        <f t="shared" si="4"/>
        <v>5.5399607333779401E-5</v>
      </c>
      <c r="K109" s="69"/>
    </row>
    <row r="110" spans="1:11" s="50" customFormat="1" x14ac:dyDescent="0.25">
      <c r="A110" s="98" t="s">
        <v>524</v>
      </c>
      <c r="B110" s="98" t="s">
        <v>21</v>
      </c>
      <c r="C110" s="98" t="s">
        <v>448</v>
      </c>
      <c r="D110" s="98" t="s">
        <v>361</v>
      </c>
      <c r="E110" s="93">
        <v>9.3599636946971397E-4</v>
      </c>
      <c r="F110" s="93">
        <f t="shared" si="4"/>
        <v>9.3651328884949232E-4</v>
      </c>
      <c r="K110" s="69"/>
    </row>
    <row r="111" spans="1:11" s="50" customFormat="1" x14ac:dyDescent="0.25">
      <c r="A111" s="98" t="s">
        <v>524</v>
      </c>
      <c r="B111" s="98" t="s">
        <v>21</v>
      </c>
      <c r="C111" s="98" t="s">
        <v>448</v>
      </c>
      <c r="D111" s="98" t="s">
        <v>381</v>
      </c>
      <c r="E111" s="93">
        <v>4.19554929208563E-5</v>
      </c>
      <c r="F111" s="93">
        <f t="shared" si="4"/>
        <v>4.1978663531433808E-5</v>
      </c>
      <c r="K111" s="69"/>
    </row>
    <row r="112" spans="1:11" s="50" customFormat="1" x14ac:dyDescent="0.25">
      <c r="A112" s="98" t="s">
        <v>518</v>
      </c>
      <c r="B112" s="98" t="s">
        <v>103</v>
      </c>
      <c r="C112" s="98" t="s">
        <v>449</v>
      </c>
      <c r="D112" s="98" t="s">
        <v>102</v>
      </c>
      <c r="E112" s="93">
        <v>2.1114797624259701E-7</v>
      </c>
      <c r="F112" s="93">
        <f t="shared" si="4"/>
        <v>2.1142355336779684E-7</v>
      </c>
      <c r="K112" s="69"/>
    </row>
    <row r="113" spans="1:11" s="50" customFormat="1" x14ac:dyDescent="0.25">
      <c r="A113" s="98" t="s">
        <v>518</v>
      </c>
      <c r="B113" s="98" t="s">
        <v>103</v>
      </c>
      <c r="C113" s="98" t="s">
        <v>449</v>
      </c>
      <c r="D113" s="98" t="s">
        <v>104</v>
      </c>
      <c r="E113" s="93">
        <v>0</v>
      </c>
      <c r="F113" s="93">
        <f t="shared" si="4"/>
        <v>0</v>
      </c>
      <c r="K113" s="69"/>
    </row>
    <row r="114" spans="1:11" s="50" customFormat="1" x14ac:dyDescent="0.25">
      <c r="A114" s="98" t="s">
        <v>518</v>
      </c>
      <c r="B114" s="98" t="s">
        <v>103</v>
      </c>
      <c r="C114" s="98" t="s">
        <v>449</v>
      </c>
      <c r="D114" s="98" t="s">
        <v>108</v>
      </c>
      <c r="E114" s="93">
        <v>6.9929952239411296E-3</v>
      </c>
      <c r="F114" s="93">
        <f t="shared" si="4"/>
        <v>7.0021220436940019E-3</v>
      </c>
      <c r="K114" s="69"/>
    </row>
    <row r="115" spans="1:11" s="50" customFormat="1" x14ac:dyDescent="0.25">
      <c r="A115" s="98" t="s">
        <v>518</v>
      </c>
      <c r="B115" s="98" t="s">
        <v>103</v>
      </c>
      <c r="C115" s="98" t="s">
        <v>449</v>
      </c>
      <c r="D115" s="98" t="s">
        <v>120</v>
      </c>
      <c r="E115" s="93">
        <v>1.01967529160077E-4</v>
      </c>
      <c r="F115" s="93">
        <f t="shared" si="4"/>
        <v>1.0210061079812868E-4</v>
      </c>
      <c r="K115" s="69"/>
    </row>
    <row r="116" spans="1:11" s="50" customFormat="1" x14ac:dyDescent="0.25">
      <c r="A116" s="98" t="s">
        <v>518</v>
      </c>
      <c r="B116" s="98" t="s">
        <v>103</v>
      </c>
      <c r="C116" s="98" t="s">
        <v>449</v>
      </c>
      <c r="D116" s="98" t="s">
        <v>134</v>
      </c>
      <c r="E116" s="93">
        <v>1.5821975024240001E-2</v>
      </c>
      <c r="F116" s="93">
        <f t="shared" si="4"/>
        <v>1.5842624875921051E-2</v>
      </c>
      <c r="K116" s="69"/>
    </row>
    <row r="117" spans="1:11" s="50" customFormat="1" x14ac:dyDescent="0.25">
      <c r="A117" s="98" t="s">
        <v>518</v>
      </c>
      <c r="B117" s="98" t="s">
        <v>103</v>
      </c>
      <c r="C117" s="98" t="s">
        <v>449</v>
      </c>
      <c r="D117" s="98" t="s">
        <v>180</v>
      </c>
      <c r="E117" s="93">
        <v>5.7816997525216201E-3</v>
      </c>
      <c r="F117" s="93">
        <f t="shared" si="4"/>
        <v>5.7892456652266413E-3</v>
      </c>
      <c r="K117" s="69"/>
    </row>
    <row r="118" spans="1:11" s="50" customFormat="1" x14ac:dyDescent="0.25">
      <c r="A118" s="98" t="s">
        <v>518</v>
      </c>
      <c r="B118" s="98" t="s">
        <v>103</v>
      </c>
      <c r="C118" s="98" t="s">
        <v>449</v>
      </c>
      <c r="D118" s="98" t="s">
        <v>181</v>
      </c>
      <c r="E118" s="93">
        <v>0</v>
      </c>
      <c r="F118" s="93">
        <f t="shared" si="4"/>
        <v>0</v>
      </c>
      <c r="K118" s="69"/>
    </row>
    <row r="119" spans="1:11" s="50" customFormat="1" x14ac:dyDescent="0.25">
      <c r="A119" s="98" t="s">
        <v>518</v>
      </c>
      <c r="B119" s="98" t="s">
        <v>103</v>
      </c>
      <c r="C119" s="98" t="s">
        <v>449</v>
      </c>
      <c r="D119" s="98" t="s">
        <v>182</v>
      </c>
      <c r="E119" s="93">
        <v>0</v>
      </c>
      <c r="F119" s="93">
        <f t="shared" si="4"/>
        <v>0</v>
      </c>
      <c r="K119" s="69"/>
    </row>
    <row r="120" spans="1:11" s="50" customFormat="1" x14ac:dyDescent="0.25">
      <c r="A120" s="98" t="s">
        <v>518</v>
      </c>
      <c r="B120" s="98" t="s">
        <v>103</v>
      </c>
      <c r="C120" s="98" t="s">
        <v>449</v>
      </c>
      <c r="D120" s="98" t="s">
        <v>183</v>
      </c>
      <c r="E120" s="93">
        <v>1.12598319405079E-2</v>
      </c>
      <c r="F120" s="93">
        <f t="shared" si="4"/>
        <v>1.1274527568529612E-2</v>
      </c>
      <c r="K120" s="69"/>
    </row>
    <row r="121" spans="1:11" s="50" customFormat="1" x14ac:dyDescent="0.25">
      <c r="A121" s="98" t="s">
        <v>518</v>
      </c>
      <c r="B121" s="98" t="s">
        <v>103</v>
      </c>
      <c r="C121" s="98" t="s">
        <v>449</v>
      </c>
      <c r="D121" s="98" t="s">
        <v>325</v>
      </c>
      <c r="E121" s="93">
        <v>1.7153252924497198E-2</v>
      </c>
      <c r="F121" s="93">
        <f t="shared" si="4"/>
        <v>1.7175640276783859E-2</v>
      </c>
      <c r="K121" s="69"/>
    </row>
    <row r="122" spans="1:11" s="50" customFormat="1" x14ac:dyDescent="0.25">
      <c r="A122" s="98" t="s">
        <v>519</v>
      </c>
      <c r="B122" s="98" t="s">
        <v>103</v>
      </c>
      <c r="C122" s="98" t="s">
        <v>449</v>
      </c>
      <c r="D122" s="98" t="s">
        <v>102</v>
      </c>
      <c r="E122" s="93">
        <v>2.89053596971606E-8</v>
      </c>
      <c r="F122" s="93">
        <f t="shared" si="4"/>
        <v>2.8976653408189615E-8</v>
      </c>
      <c r="K122" s="69"/>
    </row>
    <row r="123" spans="1:11" s="50" customFormat="1" x14ac:dyDescent="0.25">
      <c r="A123" s="98" t="s">
        <v>519</v>
      </c>
      <c r="B123" s="98" t="s">
        <v>103</v>
      </c>
      <c r="C123" s="98" t="s">
        <v>449</v>
      </c>
      <c r="D123" s="98" t="s">
        <v>104</v>
      </c>
      <c r="E123" s="93">
        <v>0</v>
      </c>
      <c r="F123" s="93">
        <f t="shared" si="4"/>
        <v>0</v>
      </c>
      <c r="K123" s="69"/>
    </row>
    <row r="124" spans="1:11" s="50" customFormat="1" x14ac:dyDescent="0.25">
      <c r="A124" s="98" t="s">
        <v>519</v>
      </c>
      <c r="B124" s="98" t="s">
        <v>103</v>
      </c>
      <c r="C124" s="98" t="s">
        <v>449</v>
      </c>
      <c r="D124" s="98" t="s">
        <v>108</v>
      </c>
      <c r="E124" s="93">
        <v>2.1759713865938599E-3</v>
      </c>
      <c r="F124" s="93">
        <f t="shared" si="4"/>
        <v>2.1813383177397977E-3</v>
      </c>
      <c r="K124" s="69"/>
    </row>
    <row r="125" spans="1:11" s="50" customFormat="1" x14ac:dyDescent="0.25">
      <c r="A125" s="98" t="s">
        <v>519</v>
      </c>
      <c r="B125" s="98" t="s">
        <v>103</v>
      </c>
      <c r="C125" s="98" t="s">
        <v>449</v>
      </c>
      <c r="D125" s="98" t="s">
        <v>120</v>
      </c>
      <c r="E125" s="93">
        <v>8.6372660821183302E-5</v>
      </c>
      <c r="F125" s="93">
        <f t="shared" si="4"/>
        <v>8.6585694929248652E-5</v>
      </c>
      <c r="K125" s="69"/>
    </row>
    <row r="126" spans="1:11" s="50" customFormat="1" x14ac:dyDescent="0.25">
      <c r="A126" s="98" t="s">
        <v>519</v>
      </c>
      <c r="B126" s="98" t="s">
        <v>103</v>
      </c>
      <c r="C126" s="98" t="s">
        <v>449</v>
      </c>
      <c r="D126" s="98" t="s">
        <v>134</v>
      </c>
      <c r="E126" s="93">
        <v>4.6686052616275904E-3</v>
      </c>
      <c r="F126" s="93">
        <f t="shared" si="4"/>
        <v>4.6801201570628378E-3</v>
      </c>
      <c r="K126" s="69"/>
    </row>
    <row r="127" spans="1:11" s="50" customFormat="1" x14ac:dyDescent="0.25">
      <c r="A127" s="98" t="s">
        <v>519</v>
      </c>
      <c r="B127" s="98" t="s">
        <v>103</v>
      </c>
      <c r="C127" s="98" t="s">
        <v>449</v>
      </c>
      <c r="D127" s="98" t="s">
        <v>180</v>
      </c>
      <c r="E127" s="93">
        <v>1.60431881860873E-3</v>
      </c>
      <c r="F127" s="93">
        <f t="shared" ref="F127:F190" si="5">E127+(E127*VLOOKUP(A127,$A$29:$F$36,6,0))</f>
        <v>1.6082757955656207E-3</v>
      </c>
      <c r="K127" s="69"/>
    </row>
    <row r="128" spans="1:11" s="50" customFormat="1" x14ac:dyDescent="0.25">
      <c r="A128" s="98" t="s">
        <v>519</v>
      </c>
      <c r="B128" s="98" t="s">
        <v>103</v>
      </c>
      <c r="C128" s="98" t="s">
        <v>449</v>
      </c>
      <c r="D128" s="98" t="s">
        <v>181</v>
      </c>
      <c r="E128" s="93">
        <v>0</v>
      </c>
      <c r="F128" s="93">
        <f t="shared" si="5"/>
        <v>0</v>
      </c>
      <c r="K128" s="69"/>
    </row>
    <row r="129" spans="1:11" s="50" customFormat="1" x14ac:dyDescent="0.25">
      <c r="A129" s="98" t="s">
        <v>519</v>
      </c>
      <c r="B129" s="98" t="s">
        <v>103</v>
      </c>
      <c r="C129" s="98" t="s">
        <v>449</v>
      </c>
      <c r="D129" s="98" t="s">
        <v>182</v>
      </c>
      <c r="E129" s="93">
        <v>0</v>
      </c>
      <c r="F129" s="93">
        <f t="shared" si="5"/>
        <v>0</v>
      </c>
      <c r="K129" s="69"/>
    </row>
    <row r="130" spans="1:11" s="50" customFormat="1" x14ac:dyDescent="0.25">
      <c r="A130" s="98" t="s">
        <v>519</v>
      </c>
      <c r="B130" s="98" t="s">
        <v>103</v>
      </c>
      <c r="C130" s="98" t="s">
        <v>449</v>
      </c>
      <c r="D130" s="98" t="s">
        <v>183</v>
      </c>
      <c r="E130" s="93">
        <v>2.8526408081366202E-3</v>
      </c>
      <c r="F130" s="93">
        <f t="shared" si="5"/>
        <v>2.8596767126047055E-3</v>
      </c>
      <c r="K130" s="69"/>
    </row>
    <row r="131" spans="1:11" s="50" customFormat="1" x14ac:dyDescent="0.25">
      <c r="A131" s="98" t="s">
        <v>519</v>
      </c>
      <c r="B131" s="98" t="s">
        <v>103</v>
      </c>
      <c r="C131" s="98" t="s">
        <v>449</v>
      </c>
      <c r="D131" s="98" t="s">
        <v>325</v>
      </c>
      <c r="E131" s="93">
        <v>4.3430486612982804E-3</v>
      </c>
      <c r="F131" s="93">
        <f t="shared" si="5"/>
        <v>4.3537605866812391E-3</v>
      </c>
      <c r="K131" s="69"/>
    </row>
    <row r="132" spans="1:11" s="50" customFormat="1" x14ac:dyDescent="0.25">
      <c r="A132" s="98" t="s">
        <v>520</v>
      </c>
      <c r="B132" s="98" t="s">
        <v>103</v>
      </c>
      <c r="C132" s="98" t="s">
        <v>449</v>
      </c>
      <c r="D132" s="98" t="s">
        <v>102</v>
      </c>
      <c r="E132" s="93">
        <v>2.8185748416566199E-8</v>
      </c>
      <c r="F132" s="93">
        <f t="shared" si="5"/>
        <v>2.8185748416566199E-8</v>
      </c>
      <c r="K132" s="69"/>
    </row>
    <row r="133" spans="1:11" s="50" customFormat="1" x14ac:dyDescent="0.25">
      <c r="A133" s="98" t="s">
        <v>520</v>
      </c>
      <c r="B133" s="98" t="s">
        <v>103</v>
      </c>
      <c r="C133" s="98" t="s">
        <v>449</v>
      </c>
      <c r="D133" s="98" t="s">
        <v>104</v>
      </c>
      <c r="E133" s="93">
        <v>0</v>
      </c>
      <c r="F133" s="93">
        <f t="shared" si="5"/>
        <v>0</v>
      </c>
      <c r="K133" s="69"/>
    </row>
    <row r="134" spans="1:11" s="50" customFormat="1" x14ac:dyDescent="0.25">
      <c r="A134" s="98" t="s">
        <v>520</v>
      </c>
      <c r="B134" s="98" t="s">
        <v>103</v>
      </c>
      <c r="C134" s="98" t="s">
        <v>449</v>
      </c>
      <c r="D134" s="98" t="s">
        <v>108</v>
      </c>
      <c r="E134" s="93">
        <v>2.1417590074565302E-3</v>
      </c>
      <c r="F134" s="93">
        <f t="shared" si="5"/>
        <v>2.1417590074565302E-3</v>
      </c>
      <c r="K134" s="69"/>
    </row>
    <row r="135" spans="1:11" s="50" customFormat="1" x14ac:dyDescent="0.25">
      <c r="A135" s="98" t="s">
        <v>520</v>
      </c>
      <c r="B135" s="98" t="s">
        <v>103</v>
      </c>
      <c r="C135" s="98" t="s">
        <v>449</v>
      </c>
      <c r="D135" s="98" t="s">
        <v>120</v>
      </c>
      <c r="E135" s="93">
        <v>8.4180494851352194E-5</v>
      </c>
      <c r="F135" s="93">
        <f t="shared" si="5"/>
        <v>8.4180494851352194E-5</v>
      </c>
      <c r="K135" s="69"/>
    </row>
    <row r="136" spans="1:11" s="50" customFormat="1" x14ac:dyDescent="0.25">
      <c r="A136" s="98" t="s">
        <v>520</v>
      </c>
      <c r="B136" s="98" t="s">
        <v>103</v>
      </c>
      <c r="C136" s="98" t="s">
        <v>449</v>
      </c>
      <c r="D136" s="98" t="s">
        <v>134</v>
      </c>
      <c r="E136" s="93">
        <v>4.5975390284204399E-3</v>
      </c>
      <c r="F136" s="93">
        <f t="shared" si="5"/>
        <v>4.5975390284204399E-3</v>
      </c>
      <c r="K136" s="69"/>
    </row>
    <row r="137" spans="1:11" s="50" customFormat="1" x14ac:dyDescent="0.25">
      <c r="A137" s="98" t="s">
        <v>520</v>
      </c>
      <c r="B137" s="98" t="s">
        <v>103</v>
      </c>
      <c r="C137" s="98" t="s">
        <v>449</v>
      </c>
      <c r="D137" s="98" t="s">
        <v>180</v>
      </c>
      <c r="E137" s="93">
        <v>1.5504425141341599E-3</v>
      </c>
      <c r="F137" s="93">
        <f t="shared" si="5"/>
        <v>1.5504425141341599E-3</v>
      </c>
      <c r="K137" s="69"/>
    </row>
    <row r="138" spans="1:11" s="50" customFormat="1" x14ac:dyDescent="0.25">
      <c r="A138" s="98" t="s">
        <v>520</v>
      </c>
      <c r="B138" s="98" t="s">
        <v>103</v>
      </c>
      <c r="C138" s="98" t="s">
        <v>449</v>
      </c>
      <c r="D138" s="98" t="s">
        <v>181</v>
      </c>
      <c r="E138" s="93">
        <v>0</v>
      </c>
      <c r="F138" s="93">
        <f t="shared" si="5"/>
        <v>0</v>
      </c>
      <c r="K138" s="69"/>
    </row>
    <row r="139" spans="1:11" s="50" customFormat="1" x14ac:dyDescent="0.25">
      <c r="A139" s="98" t="s">
        <v>520</v>
      </c>
      <c r="B139" s="98" t="s">
        <v>103</v>
      </c>
      <c r="C139" s="98" t="s">
        <v>449</v>
      </c>
      <c r="D139" s="98" t="s">
        <v>182</v>
      </c>
      <c r="E139" s="93">
        <v>0</v>
      </c>
      <c r="F139" s="93">
        <f t="shared" si="5"/>
        <v>0</v>
      </c>
      <c r="K139" s="69"/>
    </row>
    <row r="140" spans="1:11" s="50" customFormat="1" x14ac:dyDescent="0.25">
      <c r="A140" s="98" t="s">
        <v>520</v>
      </c>
      <c r="B140" s="98" t="s">
        <v>103</v>
      </c>
      <c r="C140" s="98" t="s">
        <v>449</v>
      </c>
      <c r="D140" s="98" t="s">
        <v>183</v>
      </c>
      <c r="E140" s="93">
        <v>2.7957639000843401E-3</v>
      </c>
      <c r="F140" s="93">
        <f t="shared" si="5"/>
        <v>2.7957639000843401E-3</v>
      </c>
      <c r="K140" s="69"/>
    </row>
    <row r="141" spans="1:11" s="50" customFormat="1" x14ac:dyDescent="0.25">
      <c r="A141" s="98" t="s">
        <v>520</v>
      </c>
      <c r="B141" s="98" t="s">
        <v>103</v>
      </c>
      <c r="C141" s="98" t="s">
        <v>449</v>
      </c>
      <c r="D141" s="98" t="s">
        <v>325</v>
      </c>
      <c r="E141" s="93">
        <v>4.25845119120862E-3</v>
      </c>
      <c r="F141" s="93">
        <f t="shared" si="5"/>
        <v>4.25845119120862E-3</v>
      </c>
      <c r="K141" s="69"/>
    </row>
    <row r="142" spans="1:11" s="50" customFormat="1" x14ac:dyDescent="0.25">
      <c r="A142" s="98" t="s">
        <v>521</v>
      </c>
      <c r="B142" s="98" t="s">
        <v>103</v>
      </c>
      <c r="C142" s="98" t="s">
        <v>449</v>
      </c>
      <c r="D142" s="98" t="s">
        <v>102</v>
      </c>
      <c r="E142" s="93">
        <v>3.2994894070473399E-7</v>
      </c>
      <c r="F142" s="93">
        <f t="shared" si="5"/>
        <v>3.3097724974843391E-7</v>
      </c>
      <c r="K142" s="69"/>
    </row>
    <row r="143" spans="1:11" s="50" customFormat="1" x14ac:dyDescent="0.25">
      <c r="A143" s="98" t="s">
        <v>521</v>
      </c>
      <c r="B143" s="98" t="s">
        <v>103</v>
      </c>
      <c r="C143" s="98" t="s">
        <v>449</v>
      </c>
      <c r="D143" s="98" t="s">
        <v>104</v>
      </c>
      <c r="E143" s="93">
        <v>0</v>
      </c>
      <c r="F143" s="93">
        <f t="shared" si="5"/>
        <v>0</v>
      </c>
      <c r="K143" s="69"/>
    </row>
    <row r="144" spans="1:11" s="50" customFormat="1" x14ac:dyDescent="0.25">
      <c r="A144" s="98" t="s">
        <v>521</v>
      </c>
      <c r="B144" s="98" t="s">
        <v>103</v>
      </c>
      <c r="C144" s="98" t="s">
        <v>449</v>
      </c>
      <c r="D144" s="98" t="s">
        <v>108</v>
      </c>
      <c r="E144" s="93">
        <v>2.7600997098103201E-3</v>
      </c>
      <c r="F144" s="93">
        <f t="shared" si="5"/>
        <v>2.7687017543783351E-3</v>
      </c>
      <c r="K144" s="69"/>
    </row>
    <row r="145" spans="1:11" s="50" customFormat="1" x14ac:dyDescent="0.25">
      <c r="A145" s="98" t="s">
        <v>521</v>
      </c>
      <c r="B145" s="98" t="s">
        <v>103</v>
      </c>
      <c r="C145" s="98" t="s">
        <v>449</v>
      </c>
      <c r="D145" s="98" t="s">
        <v>120</v>
      </c>
      <c r="E145" s="93">
        <v>9.8232404240111698E-5</v>
      </c>
      <c r="F145" s="93">
        <f t="shared" si="5"/>
        <v>9.8538552426096889E-5</v>
      </c>
      <c r="K145" s="69"/>
    </row>
    <row r="146" spans="1:11" s="50" customFormat="1" x14ac:dyDescent="0.25">
      <c r="A146" s="98" t="s">
        <v>521</v>
      </c>
      <c r="B146" s="98" t="s">
        <v>103</v>
      </c>
      <c r="C146" s="98" t="s">
        <v>449</v>
      </c>
      <c r="D146" s="98" t="s">
        <v>134</v>
      </c>
      <c r="E146" s="93">
        <v>6.0408858222812797E-3</v>
      </c>
      <c r="F146" s="93">
        <f t="shared" si="5"/>
        <v>6.0597126671553458E-3</v>
      </c>
      <c r="K146" s="69"/>
    </row>
    <row r="147" spans="1:11" s="50" customFormat="1" x14ac:dyDescent="0.25">
      <c r="A147" s="98" t="s">
        <v>521</v>
      </c>
      <c r="B147" s="98" t="s">
        <v>103</v>
      </c>
      <c r="C147" s="98" t="s">
        <v>449</v>
      </c>
      <c r="D147" s="98" t="s">
        <v>180</v>
      </c>
      <c r="E147" s="93">
        <v>0</v>
      </c>
      <c r="F147" s="93">
        <f t="shared" si="5"/>
        <v>0</v>
      </c>
      <c r="K147" s="69"/>
    </row>
    <row r="148" spans="1:11" s="50" customFormat="1" x14ac:dyDescent="0.25">
      <c r="A148" s="98" t="s">
        <v>521</v>
      </c>
      <c r="B148" s="98" t="s">
        <v>103</v>
      </c>
      <c r="C148" s="98" t="s">
        <v>449</v>
      </c>
      <c r="D148" s="98" t="s">
        <v>181</v>
      </c>
      <c r="E148" s="93">
        <v>0</v>
      </c>
      <c r="F148" s="93">
        <f t="shared" si="5"/>
        <v>0</v>
      </c>
      <c r="K148" s="69"/>
    </row>
    <row r="149" spans="1:11" s="50" customFormat="1" x14ac:dyDescent="0.25">
      <c r="A149" s="98" t="s">
        <v>521</v>
      </c>
      <c r="B149" s="98" t="s">
        <v>103</v>
      </c>
      <c r="C149" s="98" t="s">
        <v>449</v>
      </c>
      <c r="D149" s="98" t="s">
        <v>182</v>
      </c>
      <c r="E149" s="93">
        <v>0</v>
      </c>
      <c r="F149" s="93">
        <f t="shared" si="5"/>
        <v>0</v>
      </c>
      <c r="K149" s="69"/>
    </row>
    <row r="150" spans="1:11" s="50" customFormat="1" x14ac:dyDescent="0.25">
      <c r="A150" s="98" t="s">
        <v>521</v>
      </c>
      <c r="B150" s="98" t="s">
        <v>103</v>
      </c>
      <c r="C150" s="98" t="s">
        <v>449</v>
      </c>
      <c r="D150" s="98" t="s">
        <v>183</v>
      </c>
      <c r="E150" s="93">
        <v>0</v>
      </c>
      <c r="F150" s="93">
        <f t="shared" si="5"/>
        <v>0</v>
      </c>
      <c r="K150" s="69"/>
    </row>
    <row r="151" spans="1:11" s="50" customFormat="1" x14ac:dyDescent="0.25">
      <c r="A151" s="98" t="s">
        <v>521</v>
      </c>
      <c r="B151" s="98" t="s">
        <v>103</v>
      </c>
      <c r="C151" s="98" t="s">
        <v>449</v>
      </c>
      <c r="D151" s="98" t="s">
        <v>325</v>
      </c>
      <c r="E151" s="93">
        <v>1.4006348125961799E-4</v>
      </c>
      <c r="F151" s="93">
        <f t="shared" si="5"/>
        <v>1.4049999893463682E-4</v>
      </c>
      <c r="K151" s="69"/>
    </row>
    <row r="152" spans="1:11" s="50" customFormat="1" x14ac:dyDescent="0.25">
      <c r="A152" s="98" t="s">
        <v>522</v>
      </c>
      <c r="B152" s="98" t="s">
        <v>103</v>
      </c>
      <c r="C152" s="98" t="s">
        <v>449</v>
      </c>
      <c r="D152" s="98" t="s">
        <v>102</v>
      </c>
      <c r="E152" s="93">
        <v>7.2849713124638999E-7</v>
      </c>
      <c r="F152" s="93">
        <f t="shared" si="5"/>
        <v>7.3014495878791951E-7</v>
      </c>
      <c r="K152" s="69"/>
    </row>
    <row r="153" spans="1:11" s="50" customFormat="1" x14ac:dyDescent="0.25">
      <c r="A153" s="98" t="s">
        <v>522</v>
      </c>
      <c r="B153" s="98" t="s">
        <v>103</v>
      </c>
      <c r="C153" s="98" t="s">
        <v>449</v>
      </c>
      <c r="D153" s="98" t="s">
        <v>104</v>
      </c>
      <c r="E153" s="93">
        <v>0</v>
      </c>
      <c r="F153" s="93">
        <f t="shared" si="5"/>
        <v>0</v>
      </c>
      <c r="K153" s="69"/>
    </row>
    <row r="154" spans="1:11" s="50" customFormat="1" x14ac:dyDescent="0.25">
      <c r="A154" s="98" t="s">
        <v>522</v>
      </c>
      <c r="B154" s="98" t="s">
        <v>103</v>
      </c>
      <c r="C154" s="98" t="s">
        <v>449</v>
      </c>
      <c r="D154" s="98" t="s">
        <v>108</v>
      </c>
      <c r="E154" s="93">
        <v>5.2804131026212096E-3</v>
      </c>
      <c r="F154" s="93">
        <f t="shared" si="5"/>
        <v>5.2923571580854572E-3</v>
      </c>
      <c r="K154" s="69"/>
    </row>
    <row r="155" spans="1:11" s="50" customFormat="1" x14ac:dyDescent="0.25">
      <c r="A155" s="98" t="s">
        <v>522</v>
      </c>
      <c r="B155" s="98" t="s">
        <v>103</v>
      </c>
      <c r="C155" s="98" t="s">
        <v>449</v>
      </c>
      <c r="D155" s="98" t="s">
        <v>120</v>
      </c>
      <c r="E155" s="93">
        <v>5.3560446467638002E-4</v>
      </c>
      <c r="F155" s="93">
        <f t="shared" si="5"/>
        <v>5.3681597773580676E-4</v>
      </c>
      <c r="K155" s="69"/>
    </row>
    <row r="156" spans="1:11" s="50" customFormat="1" x14ac:dyDescent="0.25">
      <c r="A156" s="98" t="s">
        <v>522</v>
      </c>
      <c r="B156" s="98" t="s">
        <v>103</v>
      </c>
      <c r="C156" s="98" t="s">
        <v>449</v>
      </c>
      <c r="D156" s="98" t="s">
        <v>134</v>
      </c>
      <c r="E156" s="93">
        <v>8.8207796094376505E-3</v>
      </c>
      <c r="F156" s="93">
        <f t="shared" si="5"/>
        <v>8.8407318137151397E-3</v>
      </c>
      <c r="K156" s="69"/>
    </row>
    <row r="157" spans="1:11" s="50" customFormat="1" x14ac:dyDescent="0.25">
      <c r="A157" s="98" t="s">
        <v>522</v>
      </c>
      <c r="B157" s="98" t="s">
        <v>103</v>
      </c>
      <c r="C157" s="98" t="s">
        <v>449</v>
      </c>
      <c r="D157" s="98" t="s">
        <v>180</v>
      </c>
      <c r="E157" s="93">
        <v>4.9765685510982901E-3</v>
      </c>
      <c r="F157" s="93">
        <f t="shared" si="5"/>
        <v>4.9878253239379836E-3</v>
      </c>
      <c r="K157" s="69"/>
    </row>
    <row r="158" spans="1:11" s="50" customFormat="1" x14ac:dyDescent="0.25">
      <c r="A158" s="98" t="s">
        <v>522</v>
      </c>
      <c r="B158" s="98" t="s">
        <v>103</v>
      </c>
      <c r="C158" s="98" t="s">
        <v>449</v>
      </c>
      <c r="D158" s="98" t="s">
        <v>181</v>
      </c>
      <c r="E158" s="93">
        <v>0</v>
      </c>
      <c r="F158" s="93">
        <f t="shared" si="5"/>
        <v>0</v>
      </c>
      <c r="K158" s="69"/>
    </row>
    <row r="159" spans="1:11" s="50" customFormat="1" x14ac:dyDescent="0.25">
      <c r="A159" s="98" t="s">
        <v>522</v>
      </c>
      <c r="B159" s="98" t="s">
        <v>103</v>
      </c>
      <c r="C159" s="98" t="s">
        <v>449</v>
      </c>
      <c r="D159" s="98" t="s">
        <v>182</v>
      </c>
      <c r="E159" s="93">
        <v>0</v>
      </c>
      <c r="F159" s="93">
        <f t="shared" si="5"/>
        <v>0</v>
      </c>
      <c r="K159" s="69"/>
    </row>
    <row r="160" spans="1:11" s="50" customFormat="1" x14ac:dyDescent="0.25">
      <c r="A160" s="98" t="s">
        <v>522</v>
      </c>
      <c r="B160" s="98" t="s">
        <v>103</v>
      </c>
      <c r="C160" s="98" t="s">
        <v>449</v>
      </c>
      <c r="D160" s="98" t="s">
        <v>183</v>
      </c>
      <c r="E160" s="93">
        <v>1.0169268509226699E-2</v>
      </c>
      <c r="F160" s="93">
        <f t="shared" si="5"/>
        <v>1.0192270934367403E-2</v>
      </c>
      <c r="K160" s="69"/>
    </row>
    <row r="161" spans="1:11" s="50" customFormat="1" x14ac:dyDescent="0.25">
      <c r="A161" s="98" t="s">
        <v>522</v>
      </c>
      <c r="B161" s="98" t="s">
        <v>103</v>
      </c>
      <c r="C161" s="98" t="s">
        <v>449</v>
      </c>
      <c r="D161" s="98" t="s">
        <v>325</v>
      </c>
      <c r="E161" s="93">
        <v>1.5109349431456399E-2</v>
      </c>
      <c r="F161" s="93">
        <f t="shared" si="5"/>
        <v>1.5143526096071605E-2</v>
      </c>
      <c r="K161" s="69"/>
    </row>
    <row r="162" spans="1:11" s="50" customFormat="1" x14ac:dyDescent="0.25">
      <c r="A162" s="98" t="s">
        <v>523</v>
      </c>
      <c r="B162" s="98" t="s">
        <v>103</v>
      </c>
      <c r="C162" s="98" t="s">
        <v>449</v>
      </c>
      <c r="D162" s="98" t="s">
        <v>102</v>
      </c>
      <c r="E162" s="93">
        <v>2.1905901326038399E-7</v>
      </c>
      <c r="F162" s="93">
        <f t="shared" si="5"/>
        <v>2.1957174911156159E-7</v>
      </c>
      <c r="K162" s="69"/>
    </row>
    <row r="163" spans="1:11" s="50" customFormat="1" x14ac:dyDescent="0.25">
      <c r="A163" s="98" t="s">
        <v>523</v>
      </c>
      <c r="B163" s="98" t="s">
        <v>103</v>
      </c>
      <c r="C163" s="98" t="s">
        <v>449</v>
      </c>
      <c r="D163" s="98" t="s">
        <v>104</v>
      </c>
      <c r="E163" s="93">
        <v>0</v>
      </c>
      <c r="F163" s="93">
        <f t="shared" si="5"/>
        <v>0</v>
      </c>
      <c r="K163" s="69"/>
    </row>
    <row r="164" spans="1:11" s="50" customFormat="1" x14ac:dyDescent="0.25">
      <c r="A164" s="98" t="s">
        <v>523</v>
      </c>
      <c r="B164" s="98" t="s">
        <v>103</v>
      </c>
      <c r="C164" s="98" t="s">
        <v>449</v>
      </c>
      <c r="D164" s="98" t="s">
        <v>108</v>
      </c>
      <c r="E164" s="93">
        <v>4.0049494962121298E-4</v>
      </c>
      <c r="F164" s="93">
        <f t="shared" si="5"/>
        <v>4.0143235966351188E-4</v>
      </c>
      <c r="K164" s="69"/>
    </row>
    <row r="165" spans="1:11" s="50" customFormat="1" x14ac:dyDescent="0.25">
      <c r="A165" s="98" t="s">
        <v>523</v>
      </c>
      <c r="B165" s="98" t="s">
        <v>103</v>
      </c>
      <c r="C165" s="98" t="s">
        <v>449</v>
      </c>
      <c r="D165" s="98" t="s">
        <v>120</v>
      </c>
      <c r="E165" s="93">
        <v>5.2323232885840102E-5</v>
      </c>
      <c r="F165" s="93">
        <f t="shared" si="5"/>
        <v>5.2445702155425447E-5</v>
      </c>
      <c r="K165" s="69"/>
    </row>
    <row r="166" spans="1:11" s="50" customFormat="1" x14ac:dyDescent="0.25">
      <c r="A166" s="98" t="s">
        <v>523</v>
      </c>
      <c r="B166" s="98" t="s">
        <v>103</v>
      </c>
      <c r="C166" s="98" t="s">
        <v>449</v>
      </c>
      <c r="D166" s="98" t="s">
        <v>134</v>
      </c>
      <c r="E166" s="93">
        <v>6.7845001916782503E-4</v>
      </c>
      <c r="F166" s="93">
        <f t="shared" si="5"/>
        <v>6.800380188711104E-4</v>
      </c>
      <c r="K166" s="69"/>
    </row>
    <row r="167" spans="1:11" s="50" customFormat="1" x14ac:dyDescent="0.25">
      <c r="A167" s="98" t="s">
        <v>523</v>
      </c>
      <c r="B167" s="98" t="s">
        <v>103</v>
      </c>
      <c r="C167" s="98" t="s">
        <v>449</v>
      </c>
      <c r="D167" s="98" t="s">
        <v>180</v>
      </c>
      <c r="E167" s="93">
        <v>2.60839426441559E-4</v>
      </c>
      <c r="F167" s="93">
        <f t="shared" si="5"/>
        <v>2.614499547341256E-4</v>
      </c>
      <c r="K167" s="69"/>
    </row>
    <row r="168" spans="1:11" s="50" customFormat="1" x14ac:dyDescent="0.25">
      <c r="A168" s="98" t="s">
        <v>523</v>
      </c>
      <c r="B168" s="98" t="s">
        <v>103</v>
      </c>
      <c r="C168" s="98" t="s">
        <v>449</v>
      </c>
      <c r="D168" s="98" t="s">
        <v>181</v>
      </c>
      <c r="E168" s="93">
        <v>0</v>
      </c>
      <c r="F168" s="93">
        <f t="shared" si="5"/>
        <v>0</v>
      </c>
      <c r="K168" s="69"/>
    </row>
    <row r="169" spans="1:11" s="50" customFormat="1" x14ac:dyDescent="0.25">
      <c r="A169" s="98" t="s">
        <v>523</v>
      </c>
      <c r="B169" s="98" t="s">
        <v>103</v>
      </c>
      <c r="C169" s="98" t="s">
        <v>449</v>
      </c>
      <c r="D169" s="98" t="s">
        <v>182</v>
      </c>
      <c r="E169" s="93">
        <v>0</v>
      </c>
      <c r="F169" s="93">
        <f t="shared" si="5"/>
        <v>0</v>
      </c>
      <c r="K169" s="69"/>
    </row>
    <row r="170" spans="1:11" s="50" customFormat="1" x14ac:dyDescent="0.25">
      <c r="A170" s="98" t="s">
        <v>523</v>
      </c>
      <c r="B170" s="98" t="s">
        <v>103</v>
      </c>
      <c r="C170" s="98" t="s">
        <v>449</v>
      </c>
      <c r="D170" s="98" t="s">
        <v>183</v>
      </c>
      <c r="E170" s="93">
        <v>6.5376318450637504E-4</v>
      </c>
      <c r="F170" s="93">
        <f t="shared" si="5"/>
        <v>6.5529340149168586E-4</v>
      </c>
      <c r="K170" s="69"/>
    </row>
    <row r="171" spans="1:11" s="50" customFormat="1" x14ac:dyDescent="0.25">
      <c r="A171" s="98" t="s">
        <v>523</v>
      </c>
      <c r="B171" s="98" t="s">
        <v>103</v>
      </c>
      <c r="C171" s="98" t="s">
        <v>449</v>
      </c>
      <c r="D171" s="98" t="s">
        <v>325</v>
      </c>
      <c r="E171" s="93">
        <v>9.5271623109597096E-4</v>
      </c>
      <c r="F171" s="93">
        <f t="shared" si="5"/>
        <v>9.5494618621359524E-4</v>
      </c>
      <c r="K171" s="69"/>
    </row>
    <row r="172" spans="1:11" s="50" customFormat="1" x14ac:dyDescent="0.25">
      <c r="A172" s="98" t="s">
        <v>524</v>
      </c>
      <c r="B172" s="98" t="s">
        <v>103</v>
      </c>
      <c r="C172" s="98" t="s">
        <v>449</v>
      </c>
      <c r="D172" s="98" t="s">
        <v>102</v>
      </c>
      <c r="E172" s="93">
        <v>1.57927019103127E-7</v>
      </c>
      <c r="F172" s="93">
        <f t="shared" si="5"/>
        <v>1.5801423689523369E-7</v>
      </c>
      <c r="K172" s="69"/>
    </row>
    <row r="173" spans="1:11" s="50" customFormat="1" x14ac:dyDescent="0.25">
      <c r="A173" s="98" t="s">
        <v>524</v>
      </c>
      <c r="B173" s="98" t="s">
        <v>103</v>
      </c>
      <c r="C173" s="98" t="s">
        <v>449</v>
      </c>
      <c r="D173" s="98" t="s">
        <v>104</v>
      </c>
      <c r="E173" s="93">
        <v>0</v>
      </c>
      <c r="F173" s="93">
        <f t="shared" si="5"/>
        <v>0</v>
      </c>
      <c r="K173" s="69"/>
    </row>
    <row r="174" spans="1:11" s="50" customFormat="1" x14ac:dyDescent="0.25">
      <c r="A174" s="98" t="s">
        <v>524</v>
      </c>
      <c r="B174" s="98" t="s">
        <v>103</v>
      </c>
      <c r="C174" s="98" t="s">
        <v>449</v>
      </c>
      <c r="D174" s="98" t="s">
        <v>108</v>
      </c>
      <c r="E174" s="93">
        <v>3.6407105955484802E-4</v>
      </c>
      <c r="F174" s="93">
        <f t="shared" si="5"/>
        <v>3.6427212378163231E-4</v>
      </c>
      <c r="K174" s="69"/>
    </row>
    <row r="175" spans="1:11" s="50" customFormat="1" x14ac:dyDescent="0.25">
      <c r="A175" s="98" t="s">
        <v>524</v>
      </c>
      <c r="B175" s="98" t="s">
        <v>103</v>
      </c>
      <c r="C175" s="98" t="s">
        <v>449</v>
      </c>
      <c r="D175" s="98" t="s">
        <v>120</v>
      </c>
      <c r="E175" s="93">
        <v>1.8981489155219398E-5</v>
      </c>
      <c r="F175" s="93">
        <f t="shared" si="5"/>
        <v>1.8991971994599366E-5</v>
      </c>
      <c r="K175" s="69"/>
    </row>
    <row r="176" spans="1:11" s="50" customFormat="1" x14ac:dyDescent="0.25">
      <c r="A176" s="98" t="s">
        <v>524</v>
      </c>
      <c r="B176" s="98" t="s">
        <v>103</v>
      </c>
      <c r="C176" s="98" t="s">
        <v>449</v>
      </c>
      <c r="D176" s="98" t="s">
        <v>134</v>
      </c>
      <c r="E176" s="93">
        <v>7.0385131404725795E-4</v>
      </c>
      <c r="F176" s="93">
        <f t="shared" si="5"/>
        <v>7.0424002750446883E-4</v>
      </c>
      <c r="K176" s="69"/>
    </row>
    <row r="177" spans="1:11" s="50" customFormat="1" x14ac:dyDescent="0.25">
      <c r="A177" s="98" t="s">
        <v>524</v>
      </c>
      <c r="B177" s="98" t="s">
        <v>103</v>
      </c>
      <c r="C177" s="98" t="s">
        <v>449</v>
      </c>
      <c r="D177" s="98" t="s">
        <v>180</v>
      </c>
      <c r="E177" s="93">
        <v>2.2628934030220101E-4</v>
      </c>
      <c r="F177" s="93">
        <f t="shared" si="5"/>
        <v>2.264143123098443E-4</v>
      </c>
      <c r="K177" s="69"/>
    </row>
    <row r="178" spans="1:11" s="50" customFormat="1" x14ac:dyDescent="0.25">
      <c r="A178" s="98" t="s">
        <v>524</v>
      </c>
      <c r="B178" s="98" t="s">
        <v>103</v>
      </c>
      <c r="C178" s="98" t="s">
        <v>449</v>
      </c>
      <c r="D178" s="98" t="s">
        <v>181</v>
      </c>
      <c r="E178" s="93">
        <v>0</v>
      </c>
      <c r="F178" s="93">
        <f t="shared" si="5"/>
        <v>0</v>
      </c>
      <c r="K178" s="69"/>
    </row>
    <row r="179" spans="1:11" s="50" customFormat="1" x14ac:dyDescent="0.25">
      <c r="A179" s="98" t="s">
        <v>524</v>
      </c>
      <c r="B179" s="98" t="s">
        <v>103</v>
      </c>
      <c r="C179" s="98" t="s">
        <v>449</v>
      </c>
      <c r="D179" s="98" t="s">
        <v>182</v>
      </c>
      <c r="E179" s="93">
        <v>0</v>
      </c>
      <c r="F179" s="93">
        <f t="shared" si="5"/>
        <v>0</v>
      </c>
      <c r="K179" s="69"/>
    </row>
    <row r="180" spans="1:11" s="50" customFormat="1" x14ac:dyDescent="0.25">
      <c r="A180" s="98" t="s">
        <v>524</v>
      </c>
      <c r="B180" s="98" t="s">
        <v>103</v>
      </c>
      <c r="C180" s="98" t="s">
        <v>449</v>
      </c>
      <c r="D180" s="98" t="s">
        <v>183</v>
      </c>
      <c r="E180" s="93">
        <v>5.6678464166113902E-4</v>
      </c>
      <c r="F180" s="93">
        <f t="shared" si="5"/>
        <v>5.6709765779559406E-4</v>
      </c>
      <c r="K180" s="69"/>
    </row>
    <row r="181" spans="1:11" s="50" customFormat="1" x14ac:dyDescent="0.25">
      <c r="A181" s="98" t="s">
        <v>524</v>
      </c>
      <c r="B181" s="98" t="s">
        <v>103</v>
      </c>
      <c r="C181" s="98" t="s">
        <v>449</v>
      </c>
      <c r="D181" s="98" t="s">
        <v>325</v>
      </c>
      <c r="E181" s="93">
        <v>8.5164839988726196E-4</v>
      </c>
      <c r="F181" s="93">
        <f t="shared" si="5"/>
        <v>8.5211873671443188E-4</v>
      </c>
      <c r="K181" s="69"/>
    </row>
    <row r="182" spans="1:11" s="50" customFormat="1" x14ac:dyDescent="0.25">
      <c r="A182" s="98" t="s">
        <v>518</v>
      </c>
      <c r="B182" s="98" t="s">
        <v>171</v>
      </c>
      <c r="C182" s="98" t="s">
        <v>450</v>
      </c>
      <c r="D182" s="98" t="s">
        <v>170</v>
      </c>
      <c r="E182" s="93">
        <v>3.0725420053630899E-4</v>
      </c>
      <c r="F182" s="93">
        <f t="shared" si="5"/>
        <v>3.0765520949124249E-4</v>
      </c>
      <c r="K182" s="69"/>
    </row>
    <row r="183" spans="1:11" s="50" customFormat="1" x14ac:dyDescent="0.25">
      <c r="A183" s="98" t="s">
        <v>519</v>
      </c>
      <c r="B183" s="98" t="s">
        <v>171</v>
      </c>
      <c r="C183" s="98" t="s">
        <v>450</v>
      </c>
      <c r="D183" s="98" t="s">
        <v>170</v>
      </c>
      <c r="E183" s="93">
        <v>7.3929742854899401E-4</v>
      </c>
      <c r="F183" s="93">
        <f t="shared" si="5"/>
        <v>7.4112087090666325E-4</v>
      </c>
      <c r="K183" s="69"/>
    </row>
    <row r="184" spans="1:11" s="50" customFormat="1" x14ac:dyDescent="0.25">
      <c r="A184" s="98" t="s">
        <v>520</v>
      </c>
      <c r="B184" s="98" t="s">
        <v>171</v>
      </c>
      <c r="C184" s="98" t="s">
        <v>450</v>
      </c>
      <c r="D184" s="98" t="s">
        <v>170</v>
      </c>
      <c r="E184" s="93">
        <v>7.7029842460280104E-4</v>
      </c>
      <c r="F184" s="93">
        <f t="shared" si="5"/>
        <v>7.7029842460280104E-4</v>
      </c>
      <c r="K184" s="69"/>
    </row>
    <row r="185" spans="1:11" s="50" customFormat="1" x14ac:dyDescent="0.25">
      <c r="A185" s="98" t="s">
        <v>521</v>
      </c>
      <c r="B185" s="98" t="s">
        <v>171</v>
      </c>
      <c r="C185" s="98" t="s">
        <v>450</v>
      </c>
      <c r="D185" s="98" t="s">
        <v>170</v>
      </c>
      <c r="E185" s="93">
        <v>1.0414503686489399E-3</v>
      </c>
      <c r="F185" s="93">
        <f t="shared" si="5"/>
        <v>1.0446961218565692E-3</v>
      </c>
      <c r="K185" s="69"/>
    </row>
    <row r="186" spans="1:11" s="50" customFormat="1" x14ac:dyDescent="0.25">
      <c r="A186" s="98" t="s">
        <v>522</v>
      </c>
      <c r="B186" s="98" t="s">
        <v>171</v>
      </c>
      <c r="C186" s="98" t="s">
        <v>450</v>
      </c>
      <c r="D186" s="98" t="s">
        <v>170</v>
      </c>
      <c r="E186" s="93">
        <v>8.4550370027938098E-4</v>
      </c>
      <c r="F186" s="93">
        <f t="shared" si="5"/>
        <v>8.4741619138473611E-4</v>
      </c>
      <c r="K186" s="69"/>
    </row>
    <row r="187" spans="1:11" s="50" customFormat="1" x14ac:dyDescent="0.25">
      <c r="A187" s="98" t="s">
        <v>523</v>
      </c>
      <c r="B187" s="98" t="s">
        <v>171</v>
      </c>
      <c r="C187" s="98" t="s">
        <v>450</v>
      </c>
      <c r="D187" s="98" t="s">
        <v>170</v>
      </c>
      <c r="E187" s="93">
        <v>2.9946145390402098E-4</v>
      </c>
      <c r="F187" s="93">
        <f t="shared" si="5"/>
        <v>3.0016238202917352E-4</v>
      </c>
      <c r="K187" s="69"/>
    </row>
    <row r="188" spans="1:11" s="50" customFormat="1" x14ac:dyDescent="0.25">
      <c r="A188" s="98" t="s">
        <v>524</v>
      </c>
      <c r="B188" s="98" t="s">
        <v>171</v>
      </c>
      <c r="C188" s="98" t="s">
        <v>450</v>
      </c>
      <c r="D188" s="98" t="s">
        <v>170</v>
      </c>
      <c r="E188" s="93">
        <v>4.3381064614171801E-4</v>
      </c>
      <c r="F188" s="93">
        <f t="shared" si="5"/>
        <v>4.3405022520148708E-4</v>
      </c>
      <c r="K188" s="69"/>
    </row>
    <row r="189" spans="1:11" s="50" customFormat="1" x14ac:dyDescent="0.25">
      <c r="A189" s="98" t="s">
        <v>518</v>
      </c>
      <c r="B189" s="98" t="s">
        <v>290</v>
      </c>
      <c r="C189" s="98" t="s">
        <v>451</v>
      </c>
      <c r="D189" s="98" t="s">
        <v>289</v>
      </c>
      <c r="E189" s="93">
        <v>1.3311197223569199E-3</v>
      </c>
      <c r="F189" s="93">
        <f t="shared" si="5"/>
        <v>1.3328570165186337E-3</v>
      </c>
      <c r="K189" s="69"/>
    </row>
    <row r="190" spans="1:11" s="50" customFormat="1" x14ac:dyDescent="0.25">
      <c r="A190" s="98" t="s">
        <v>518</v>
      </c>
      <c r="B190" s="98" t="s">
        <v>290</v>
      </c>
      <c r="C190" s="98" t="s">
        <v>451</v>
      </c>
      <c r="D190" s="98" t="s">
        <v>291</v>
      </c>
      <c r="E190" s="93">
        <v>1.2819035009469001E-3</v>
      </c>
      <c r="F190" s="93">
        <f t="shared" si="5"/>
        <v>1.2835765611763227E-3</v>
      </c>
      <c r="K190" s="69"/>
    </row>
    <row r="191" spans="1:11" s="50" customFormat="1" x14ac:dyDescent="0.25">
      <c r="A191" s="98" t="s">
        <v>518</v>
      </c>
      <c r="B191" s="98" t="s">
        <v>290</v>
      </c>
      <c r="C191" s="98" t="s">
        <v>451</v>
      </c>
      <c r="D191" s="98" t="s">
        <v>405</v>
      </c>
      <c r="E191" s="93">
        <v>0</v>
      </c>
      <c r="F191" s="93">
        <f t="shared" ref="F191:F254" si="6">E191+(E191*VLOOKUP(A191,$A$29:$F$36,6,0))</f>
        <v>0</v>
      </c>
      <c r="K191" s="69"/>
    </row>
    <row r="192" spans="1:11" s="50" customFormat="1" x14ac:dyDescent="0.25">
      <c r="A192" s="98" t="s">
        <v>519</v>
      </c>
      <c r="B192" s="98" t="s">
        <v>290</v>
      </c>
      <c r="C192" s="98" t="s">
        <v>451</v>
      </c>
      <c r="D192" s="98" t="s">
        <v>289</v>
      </c>
      <c r="E192" s="93">
        <v>3.99215527103114E-4</v>
      </c>
      <c r="F192" s="93">
        <f t="shared" si="6"/>
        <v>4.0020017343603547E-4</v>
      </c>
      <c r="K192" s="69"/>
    </row>
    <row r="193" spans="1:11" s="50" customFormat="1" x14ac:dyDescent="0.25">
      <c r="A193" s="98" t="s">
        <v>519</v>
      </c>
      <c r="B193" s="98" t="s">
        <v>290</v>
      </c>
      <c r="C193" s="98" t="s">
        <v>451</v>
      </c>
      <c r="D193" s="98" t="s">
        <v>291</v>
      </c>
      <c r="E193" s="93">
        <v>3.5654835048763402E-4</v>
      </c>
      <c r="F193" s="93">
        <f t="shared" si="6"/>
        <v>3.5742776023495621E-4</v>
      </c>
      <c r="K193" s="69"/>
    </row>
    <row r="194" spans="1:11" s="50" customFormat="1" x14ac:dyDescent="0.25">
      <c r="A194" s="98" t="s">
        <v>519</v>
      </c>
      <c r="B194" s="98" t="s">
        <v>290</v>
      </c>
      <c r="C194" s="98" t="s">
        <v>451</v>
      </c>
      <c r="D194" s="98" t="s">
        <v>405</v>
      </c>
      <c r="E194" s="93">
        <v>0</v>
      </c>
      <c r="F194" s="93">
        <f t="shared" si="6"/>
        <v>0</v>
      </c>
      <c r="K194" s="69"/>
    </row>
    <row r="195" spans="1:11" s="50" customFormat="1" x14ac:dyDescent="0.25">
      <c r="A195" s="98" t="s">
        <v>520</v>
      </c>
      <c r="B195" s="98" t="s">
        <v>290</v>
      </c>
      <c r="C195" s="98" t="s">
        <v>451</v>
      </c>
      <c r="D195" s="98" t="s">
        <v>289</v>
      </c>
      <c r="E195" s="93">
        <v>3.9453822900344901E-4</v>
      </c>
      <c r="F195" s="93">
        <f t="shared" si="6"/>
        <v>3.9453822900344901E-4</v>
      </c>
      <c r="K195" s="69"/>
    </row>
    <row r="196" spans="1:11" s="50" customFormat="1" x14ac:dyDescent="0.25">
      <c r="A196" s="98" t="s">
        <v>520</v>
      </c>
      <c r="B196" s="98" t="s">
        <v>290</v>
      </c>
      <c r="C196" s="98" t="s">
        <v>451</v>
      </c>
      <c r="D196" s="98" t="s">
        <v>291</v>
      </c>
      <c r="E196" s="93">
        <v>3.5139508354710999E-4</v>
      </c>
      <c r="F196" s="93">
        <f t="shared" si="6"/>
        <v>3.5139508354710999E-4</v>
      </c>
      <c r="K196" s="69"/>
    </row>
    <row r="197" spans="1:11" s="50" customFormat="1" x14ac:dyDescent="0.25">
      <c r="A197" s="98" t="s">
        <v>520</v>
      </c>
      <c r="B197" s="98" t="s">
        <v>290</v>
      </c>
      <c r="C197" s="98" t="s">
        <v>451</v>
      </c>
      <c r="D197" s="98" t="s">
        <v>405</v>
      </c>
      <c r="E197" s="93">
        <v>0</v>
      </c>
      <c r="F197" s="93">
        <f t="shared" si="6"/>
        <v>0</v>
      </c>
      <c r="K197" s="69"/>
    </row>
    <row r="198" spans="1:11" s="50" customFormat="1" x14ac:dyDescent="0.25">
      <c r="A198" s="98" t="s">
        <v>521</v>
      </c>
      <c r="B198" s="98" t="s">
        <v>290</v>
      </c>
      <c r="C198" s="98" t="s">
        <v>451</v>
      </c>
      <c r="D198" s="98" t="s">
        <v>289</v>
      </c>
      <c r="E198" s="93">
        <v>3.9277196748132301E-4</v>
      </c>
      <c r="F198" s="93">
        <f t="shared" si="6"/>
        <v>3.9399606889959146E-4</v>
      </c>
      <c r="K198" s="69"/>
    </row>
    <row r="199" spans="1:11" s="50" customFormat="1" x14ac:dyDescent="0.25">
      <c r="A199" s="98" t="s">
        <v>521</v>
      </c>
      <c r="B199" s="98" t="s">
        <v>290</v>
      </c>
      <c r="C199" s="98" t="s">
        <v>451</v>
      </c>
      <c r="D199" s="98" t="s">
        <v>291</v>
      </c>
      <c r="E199" s="93">
        <v>3.6533047584167599E-4</v>
      </c>
      <c r="F199" s="93">
        <f t="shared" si="6"/>
        <v>3.6646905392422654E-4</v>
      </c>
      <c r="K199" s="69"/>
    </row>
    <row r="200" spans="1:11" s="50" customFormat="1" x14ac:dyDescent="0.25">
      <c r="A200" s="98" t="s">
        <v>521</v>
      </c>
      <c r="B200" s="98" t="s">
        <v>290</v>
      </c>
      <c r="C200" s="98" t="s">
        <v>451</v>
      </c>
      <c r="D200" s="98" t="s">
        <v>405</v>
      </c>
      <c r="E200" s="93">
        <v>0</v>
      </c>
      <c r="F200" s="93">
        <f t="shared" si="6"/>
        <v>0</v>
      </c>
      <c r="K200" s="69"/>
    </row>
    <row r="201" spans="1:11" s="50" customFormat="1" x14ac:dyDescent="0.25">
      <c r="A201" s="98" t="s">
        <v>522</v>
      </c>
      <c r="B201" s="98" t="s">
        <v>290</v>
      </c>
      <c r="C201" s="98" t="s">
        <v>451</v>
      </c>
      <c r="D201" s="98" t="s">
        <v>289</v>
      </c>
      <c r="E201" s="93">
        <v>9.7416612257703603E-4</v>
      </c>
      <c r="F201" s="93">
        <f t="shared" si="6"/>
        <v>9.7636964225879643E-4</v>
      </c>
      <c r="K201" s="69"/>
    </row>
    <row r="202" spans="1:11" s="50" customFormat="1" x14ac:dyDescent="0.25">
      <c r="A202" s="98" t="s">
        <v>522</v>
      </c>
      <c r="B202" s="98" t="s">
        <v>290</v>
      </c>
      <c r="C202" s="98" t="s">
        <v>451</v>
      </c>
      <c r="D202" s="98" t="s">
        <v>291</v>
      </c>
      <c r="E202" s="93">
        <v>9.6285089090994598E-4</v>
      </c>
      <c r="F202" s="93">
        <f t="shared" si="6"/>
        <v>9.6502881604976513E-4</v>
      </c>
      <c r="K202" s="69"/>
    </row>
    <row r="203" spans="1:11" s="50" customFormat="1" x14ac:dyDescent="0.25">
      <c r="A203" s="98" t="s">
        <v>522</v>
      </c>
      <c r="B203" s="98" t="s">
        <v>290</v>
      </c>
      <c r="C203" s="98" t="s">
        <v>451</v>
      </c>
      <c r="D203" s="98" t="s">
        <v>405</v>
      </c>
      <c r="E203" s="93">
        <v>0</v>
      </c>
      <c r="F203" s="93">
        <f t="shared" si="6"/>
        <v>0</v>
      </c>
      <c r="K203" s="69"/>
    </row>
    <row r="204" spans="1:11" s="50" customFormat="1" x14ac:dyDescent="0.25">
      <c r="A204" s="98" t="s">
        <v>523</v>
      </c>
      <c r="B204" s="98" t="s">
        <v>290</v>
      </c>
      <c r="C204" s="98" t="s">
        <v>451</v>
      </c>
      <c r="D204" s="98" t="s">
        <v>289</v>
      </c>
      <c r="E204" s="93">
        <v>8.17450799858579E-5</v>
      </c>
      <c r="F204" s="93">
        <f t="shared" si="6"/>
        <v>8.1936414880242313E-5</v>
      </c>
      <c r="K204" s="69"/>
    </row>
    <row r="205" spans="1:11" s="50" customFormat="1" x14ac:dyDescent="0.25">
      <c r="A205" s="98" t="s">
        <v>523</v>
      </c>
      <c r="B205" s="98" t="s">
        <v>290</v>
      </c>
      <c r="C205" s="98" t="s">
        <v>451</v>
      </c>
      <c r="D205" s="98" t="s">
        <v>291</v>
      </c>
      <c r="E205" s="93">
        <v>6.7885060634255597E-5</v>
      </c>
      <c r="F205" s="93">
        <f t="shared" si="6"/>
        <v>6.8043954367174846E-5</v>
      </c>
      <c r="K205" s="69"/>
    </row>
    <row r="206" spans="1:11" s="50" customFormat="1" x14ac:dyDescent="0.25">
      <c r="A206" s="98" t="s">
        <v>523</v>
      </c>
      <c r="B206" s="98" t="s">
        <v>290</v>
      </c>
      <c r="C206" s="98" t="s">
        <v>451</v>
      </c>
      <c r="D206" s="98" t="s">
        <v>405</v>
      </c>
      <c r="E206" s="93">
        <v>0</v>
      </c>
      <c r="F206" s="93">
        <f t="shared" si="6"/>
        <v>0</v>
      </c>
      <c r="K206" s="69"/>
    </row>
    <row r="207" spans="1:11" s="50" customFormat="1" x14ac:dyDescent="0.25">
      <c r="A207" s="98" t="s">
        <v>524</v>
      </c>
      <c r="B207" s="98" t="s">
        <v>290</v>
      </c>
      <c r="C207" s="98" t="s">
        <v>451</v>
      </c>
      <c r="D207" s="98" t="s">
        <v>289</v>
      </c>
      <c r="E207" s="93">
        <v>7.1053367340416805E-5</v>
      </c>
      <c r="F207" s="93">
        <f t="shared" si="6"/>
        <v>7.1092607730417005E-5</v>
      </c>
      <c r="K207" s="69"/>
    </row>
    <row r="208" spans="1:11" s="50" customFormat="1" x14ac:dyDescent="0.25">
      <c r="A208" s="98" t="s">
        <v>524</v>
      </c>
      <c r="B208" s="98" t="s">
        <v>290</v>
      </c>
      <c r="C208" s="98" t="s">
        <v>451</v>
      </c>
      <c r="D208" s="98" t="s">
        <v>291</v>
      </c>
      <c r="E208" s="93">
        <v>6.7190389962972896E-5</v>
      </c>
      <c r="F208" s="93">
        <f t="shared" si="6"/>
        <v>6.7227496960221616E-5</v>
      </c>
      <c r="K208" s="69"/>
    </row>
    <row r="209" spans="1:11" s="50" customFormat="1" x14ac:dyDescent="0.25">
      <c r="A209" s="98" t="s">
        <v>524</v>
      </c>
      <c r="B209" s="98" t="s">
        <v>290</v>
      </c>
      <c r="C209" s="98" t="s">
        <v>451</v>
      </c>
      <c r="D209" s="98" t="s">
        <v>405</v>
      </c>
      <c r="E209" s="93">
        <v>0</v>
      </c>
      <c r="F209" s="93">
        <f t="shared" si="6"/>
        <v>0</v>
      </c>
      <c r="K209" s="69"/>
    </row>
    <row r="210" spans="1:11" s="50" customFormat="1" x14ac:dyDescent="0.25">
      <c r="A210" s="98" t="s">
        <v>518</v>
      </c>
      <c r="B210" s="98" t="s">
        <v>407</v>
      </c>
      <c r="C210" s="98" t="s">
        <v>452</v>
      </c>
      <c r="D210" s="98" t="s">
        <v>406</v>
      </c>
      <c r="E210" s="93">
        <v>6.7485259423491798E-4</v>
      </c>
      <c r="F210" s="93">
        <f t="shared" si="6"/>
        <v>6.757333696094318E-4</v>
      </c>
      <c r="K210" s="69"/>
    </row>
    <row r="211" spans="1:11" s="50" customFormat="1" x14ac:dyDescent="0.25">
      <c r="A211" s="98" t="s">
        <v>519</v>
      </c>
      <c r="B211" s="98" t="s">
        <v>407</v>
      </c>
      <c r="C211" s="98" t="s">
        <v>452</v>
      </c>
      <c r="D211" s="98" t="s">
        <v>406</v>
      </c>
      <c r="E211" s="93">
        <v>2.0899268995007098E-3</v>
      </c>
      <c r="F211" s="93">
        <f t="shared" si="6"/>
        <v>2.0950816059636572E-3</v>
      </c>
      <c r="K211" s="69"/>
    </row>
    <row r="212" spans="1:11" s="50" customFormat="1" x14ac:dyDescent="0.25">
      <c r="A212" s="98" t="s">
        <v>520</v>
      </c>
      <c r="B212" s="98" t="s">
        <v>407</v>
      </c>
      <c r="C212" s="98" t="s">
        <v>452</v>
      </c>
      <c r="D212" s="98" t="s">
        <v>406</v>
      </c>
      <c r="E212" s="93">
        <v>2.1451706830567102E-3</v>
      </c>
      <c r="F212" s="93">
        <f t="shared" si="6"/>
        <v>2.1451706830567102E-3</v>
      </c>
      <c r="K212" s="69"/>
    </row>
    <row r="213" spans="1:11" s="50" customFormat="1" x14ac:dyDescent="0.25">
      <c r="A213" s="98" t="s">
        <v>521</v>
      </c>
      <c r="B213" s="98" t="s">
        <v>407</v>
      </c>
      <c r="C213" s="98" t="s">
        <v>452</v>
      </c>
      <c r="D213" s="98" t="s">
        <v>406</v>
      </c>
      <c r="E213" s="93">
        <v>2.3948344658401301E-3</v>
      </c>
      <c r="F213" s="93">
        <f t="shared" si="6"/>
        <v>2.4022981356253028E-3</v>
      </c>
      <c r="K213" s="69"/>
    </row>
    <row r="214" spans="1:11" s="50" customFormat="1" x14ac:dyDescent="0.25">
      <c r="A214" s="98" t="s">
        <v>522</v>
      </c>
      <c r="B214" s="98" t="s">
        <v>407</v>
      </c>
      <c r="C214" s="98" t="s">
        <v>452</v>
      </c>
      <c r="D214" s="98" t="s">
        <v>406</v>
      </c>
      <c r="E214" s="93">
        <v>1.7249255171091699E-3</v>
      </c>
      <c r="F214" s="93">
        <f t="shared" si="6"/>
        <v>1.7288272205644964E-3</v>
      </c>
      <c r="K214" s="69"/>
    </row>
    <row r="215" spans="1:11" s="50" customFormat="1" x14ac:dyDescent="0.25">
      <c r="A215" s="98" t="s">
        <v>523</v>
      </c>
      <c r="B215" s="98" t="s">
        <v>407</v>
      </c>
      <c r="C215" s="98" t="s">
        <v>452</v>
      </c>
      <c r="D215" s="98" t="s">
        <v>406</v>
      </c>
      <c r="E215" s="93">
        <v>4.75721127422076E-4</v>
      </c>
      <c r="F215" s="93">
        <f t="shared" si="6"/>
        <v>4.7683461402808932E-4</v>
      </c>
      <c r="K215" s="69"/>
    </row>
    <row r="216" spans="1:11" s="50" customFormat="1" x14ac:dyDescent="0.25">
      <c r="A216" s="98" t="s">
        <v>524</v>
      </c>
      <c r="B216" s="98" t="s">
        <v>407</v>
      </c>
      <c r="C216" s="98" t="s">
        <v>452</v>
      </c>
      <c r="D216" s="98" t="s">
        <v>406</v>
      </c>
      <c r="E216" s="93">
        <v>1.2599079173887E-4</v>
      </c>
      <c r="F216" s="93">
        <f t="shared" si="6"/>
        <v>1.2606037222448699E-4</v>
      </c>
      <c r="K216" s="69"/>
    </row>
    <row r="217" spans="1:11" s="50" customFormat="1" x14ac:dyDescent="0.25">
      <c r="A217" s="98" t="s">
        <v>518</v>
      </c>
      <c r="B217" s="98" t="s">
        <v>121</v>
      </c>
      <c r="C217" s="98" t="s">
        <v>453</v>
      </c>
      <c r="D217" s="98" t="s">
        <v>120</v>
      </c>
      <c r="E217" s="93">
        <v>2.0809699828587299E-6</v>
      </c>
      <c r="F217" s="93">
        <f t="shared" si="6"/>
        <v>2.0836859346557031E-6</v>
      </c>
      <c r="K217" s="69"/>
    </row>
    <row r="218" spans="1:11" s="50" customFormat="1" x14ac:dyDescent="0.25">
      <c r="A218" s="98" t="s">
        <v>518</v>
      </c>
      <c r="B218" s="98" t="s">
        <v>121</v>
      </c>
      <c r="C218" s="98" t="s">
        <v>453</v>
      </c>
      <c r="D218" s="98" t="s">
        <v>122</v>
      </c>
      <c r="E218" s="93">
        <v>1.4930330884921E-4</v>
      </c>
      <c r="F218" s="93">
        <f t="shared" si="6"/>
        <v>1.4949817018469454E-4</v>
      </c>
      <c r="K218" s="69"/>
    </row>
    <row r="219" spans="1:11" s="50" customFormat="1" x14ac:dyDescent="0.25">
      <c r="A219" s="98" t="s">
        <v>518</v>
      </c>
      <c r="B219" s="98" t="s">
        <v>121</v>
      </c>
      <c r="C219" s="98" t="s">
        <v>453</v>
      </c>
      <c r="D219" s="98" t="s">
        <v>123</v>
      </c>
      <c r="E219" s="93">
        <v>2.9224320252589701E-4</v>
      </c>
      <c r="F219" s="93">
        <f t="shared" si="6"/>
        <v>2.9262462006559794E-4</v>
      </c>
      <c r="K219" s="69"/>
    </row>
    <row r="220" spans="1:11" s="50" customFormat="1" x14ac:dyDescent="0.25">
      <c r="A220" s="98" t="s">
        <v>518</v>
      </c>
      <c r="B220" s="98" t="s">
        <v>121</v>
      </c>
      <c r="C220" s="98" t="s">
        <v>453</v>
      </c>
      <c r="D220" s="98" t="s">
        <v>284</v>
      </c>
      <c r="E220" s="93">
        <v>0</v>
      </c>
      <c r="F220" s="93">
        <f t="shared" si="6"/>
        <v>0</v>
      </c>
      <c r="K220" s="69"/>
    </row>
    <row r="221" spans="1:11" s="50" customFormat="1" x14ac:dyDescent="0.25">
      <c r="A221" s="98" t="s">
        <v>518</v>
      </c>
      <c r="B221" s="98" t="s">
        <v>121</v>
      </c>
      <c r="C221" s="98" t="s">
        <v>453</v>
      </c>
      <c r="D221" s="98" t="s">
        <v>285</v>
      </c>
      <c r="E221" s="93">
        <v>5.77575660445846E-4</v>
      </c>
      <c r="F221" s="93">
        <f t="shared" si="6"/>
        <v>5.7832947605385447E-4</v>
      </c>
      <c r="K221" s="69"/>
    </row>
    <row r="222" spans="1:11" s="50" customFormat="1" x14ac:dyDescent="0.25">
      <c r="A222" s="98" t="s">
        <v>518</v>
      </c>
      <c r="B222" s="98" t="s">
        <v>121</v>
      </c>
      <c r="C222" s="98" t="s">
        <v>453</v>
      </c>
      <c r="D222" s="98" t="s">
        <v>292</v>
      </c>
      <c r="E222" s="93">
        <v>1.9180729341285001E-5</v>
      </c>
      <c r="F222" s="93">
        <f t="shared" si="6"/>
        <v>1.9205762828913765E-5</v>
      </c>
      <c r="K222" s="69"/>
    </row>
    <row r="223" spans="1:11" s="50" customFormat="1" x14ac:dyDescent="0.25">
      <c r="A223" s="98" t="s">
        <v>518</v>
      </c>
      <c r="B223" s="98" t="s">
        <v>121</v>
      </c>
      <c r="C223" s="98" t="s">
        <v>453</v>
      </c>
      <c r="D223" s="98" t="s">
        <v>293</v>
      </c>
      <c r="E223" s="93">
        <v>0</v>
      </c>
      <c r="F223" s="93">
        <f t="shared" si="6"/>
        <v>0</v>
      </c>
      <c r="K223" s="69"/>
    </row>
    <row r="224" spans="1:11" s="50" customFormat="1" x14ac:dyDescent="0.25">
      <c r="A224" s="98" t="s">
        <v>518</v>
      </c>
      <c r="B224" s="98" t="s">
        <v>121</v>
      </c>
      <c r="C224" s="98" t="s">
        <v>453</v>
      </c>
      <c r="D224" s="98" t="s">
        <v>294</v>
      </c>
      <c r="E224" s="93">
        <v>0</v>
      </c>
      <c r="F224" s="93">
        <f t="shared" si="6"/>
        <v>0</v>
      </c>
      <c r="K224" s="69"/>
    </row>
    <row r="225" spans="1:11" s="50" customFormat="1" x14ac:dyDescent="0.25">
      <c r="A225" s="98" t="s">
        <v>518</v>
      </c>
      <c r="B225" s="98" t="s">
        <v>121</v>
      </c>
      <c r="C225" s="98" t="s">
        <v>453</v>
      </c>
      <c r="D225" s="98" t="s">
        <v>304</v>
      </c>
      <c r="E225" s="93">
        <v>5.8817263038221098E-7</v>
      </c>
      <c r="F225" s="93">
        <f t="shared" si="6"/>
        <v>5.8894027649223443E-7</v>
      </c>
      <c r="K225" s="69"/>
    </row>
    <row r="226" spans="1:11" s="50" customFormat="1" x14ac:dyDescent="0.25">
      <c r="A226" s="98" t="s">
        <v>518</v>
      </c>
      <c r="B226" s="98" t="s">
        <v>121</v>
      </c>
      <c r="C226" s="98" t="s">
        <v>453</v>
      </c>
      <c r="D226" s="98" t="s">
        <v>305</v>
      </c>
      <c r="E226" s="93">
        <v>0</v>
      </c>
      <c r="F226" s="93">
        <f t="shared" si="6"/>
        <v>0</v>
      </c>
      <c r="K226" s="69"/>
    </row>
    <row r="227" spans="1:11" s="50" customFormat="1" x14ac:dyDescent="0.25">
      <c r="A227" s="98" t="s">
        <v>518</v>
      </c>
      <c r="B227" s="98" t="s">
        <v>121</v>
      </c>
      <c r="C227" s="98" t="s">
        <v>453</v>
      </c>
      <c r="D227" s="98" t="s">
        <v>317</v>
      </c>
      <c r="E227" s="93">
        <v>0</v>
      </c>
      <c r="F227" s="93">
        <f t="shared" si="6"/>
        <v>0</v>
      </c>
      <c r="K227" s="69"/>
    </row>
    <row r="228" spans="1:11" s="50" customFormat="1" x14ac:dyDescent="0.25">
      <c r="A228" s="98" t="s">
        <v>518</v>
      </c>
      <c r="B228" s="98" t="s">
        <v>121</v>
      </c>
      <c r="C228" s="98" t="s">
        <v>453</v>
      </c>
      <c r="D228" s="98" t="s">
        <v>318</v>
      </c>
      <c r="E228" s="93">
        <v>0</v>
      </c>
      <c r="F228" s="93">
        <f t="shared" si="6"/>
        <v>0</v>
      </c>
      <c r="K228" s="69"/>
    </row>
    <row r="229" spans="1:11" s="50" customFormat="1" x14ac:dyDescent="0.25">
      <c r="A229" s="98" t="s">
        <v>518</v>
      </c>
      <c r="B229" s="98" t="s">
        <v>121</v>
      </c>
      <c r="C229" s="98" t="s">
        <v>453</v>
      </c>
      <c r="D229" s="98" t="s">
        <v>319</v>
      </c>
      <c r="E229" s="93">
        <v>0</v>
      </c>
      <c r="F229" s="93">
        <f t="shared" si="6"/>
        <v>0</v>
      </c>
      <c r="K229" s="69"/>
    </row>
    <row r="230" spans="1:11" s="50" customFormat="1" x14ac:dyDescent="0.25">
      <c r="A230" s="98" t="s">
        <v>518</v>
      </c>
      <c r="B230" s="98" t="s">
        <v>121</v>
      </c>
      <c r="C230" s="98" t="s">
        <v>453</v>
      </c>
      <c r="D230" s="98" t="s">
        <v>320</v>
      </c>
      <c r="E230" s="93">
        <v>5.9895634543055302E-5</v>
      </c>
      <c r="F230" s="93">
        <f t="shared" si="6"/>
        <v>5.9973806577062535E-5</v>
      </c>
      <c r="K230" s="69"/>
    </row>
    <row r="231" spans="1:11" s="50" customFormat="1" x14ac:dyDescent="0.25">
      <c r="A231" s="98" t="s">
        <v>518</v>
      </c>
      <c r="B231" s="98" t="s">
        <v>121</v>
      </c>
      <c r="C231" s="98" t="s">
        <v>453</v>
      </c>
      <c r="D231" s="98" t="s">
        <v>327</v>
      </c>
      <c r="E231" s="93">
        <v>3.26605808699841E-5</v>
      </c>
      <c r="F231" s="93">
        <f t="shared" si="6"/>
        <v>3.2703207416274865E-5</v>
      </c>
      <c r="K231" s="69"/>
    </row>
    <row r="232" spans="1:11" s="50" customFormat="1" x14ac:dyDescent="0.25">
      <c r="A232" s="98" t="s">
        <v>518</v>
      </c>
      <c r="B232" s="98" t="s">
        <v>121</v>
      </c>
      <c r="C232" s="98" t="s">
        <v>453</v>
      </c>
      <c r="D232" s="98" t="s">
        <v>328</v>
      </c>
      <c r="E232" s="93">
        <v>1.8626182102604799E-3</v>
      </c>
      <c r="F232" s="93">
        <f t="shared" si="6"/>
        <v>1.8650491829880552E-3</v>
      </c>
      <c r="K232" s="69"/>
    </row>
    <row r="233" spans="1:11" s="50" customFormat="1" x14ac:dyDescent="0.25">
      <c r="A233" s="98" t="s">
        <v>518</v>
      </c>
      <c r="B233" s="98" t="s">
        <v>121</v>
      </c>
      <c r="C233" s="98" t="s">
        <v>453</v>
      </c>
      <c r="D233" s="98" t="s">
        <v>329</v>
      </c>
      <c r="E233" s="93">
        <v>3.01087782738218E-3</v>
      </c>
      <c r="F233" s="93">
        <f t="shared" si="6"/>
        <v>3.0148074367052861E-3</v>
      </c>
      <c r="K233" s="69"/>
    </row>
    <row r="234" spans="1:11" s="50" customFormat="1" x14ac:dyDescent="0.25">
      <c r="A234" s="98" t="s">
        <v>518</v>
      </c>
      <c r="B234" s="98" t="s">
        <v>121</v>
      </c>
      <c r="C234" s="98" t="s">
        <v>453</v>
      </c>
      <c r="D234" s="98" t="s">
        <v>330</v>
      </c>
      <c r="E234" s="93">
        <v>1.25705945697452E-2</v>
      </c>
      <c r="F234" s="93">
        <f t="shared" si="6"/>
        <v>1.2587000923124609E-2</v>
      </c>
      <c r="K234" s="69"/>
    </row>
    <row r="235" spans="1:11" s="50" customFormat="1" x14ac:dyDescent="0.25">
      <c r="A235" s="98" t="s">
        <v>518</v>
      </c>
      <c r="B235" s="98" t="s">
        <v>121</v>
      </c>
      <c r="C235" s="98" t="s">
        <v>453</v>
      </c>
      <c r="D235" s="98" t="s">
        <v>346</v>
      </c>
      <c r="E235" s="93">
        <v>6.3322010833053604E-6</v>
      </c>
      <c r="F235" s="93">
        <f t="shared" si="6"/>
        <v>6.3404654758975948E-6</v>
      </c>
      <c r="K235" s="69"/>
    </row>
    <row r="236" spans="1:11" s="50" customFormat="1" x14ac:dyDescent="0.25">
      <c r="A236" s="98" t="s">
        <v>518</v>
      </c>
      <c r="B236" s="98" t="s">
        <v>121</v>
      </c>
      <c r="C236" s="98" t="s">
        <v>453</v>
      </c>
      <c r="D236" s="98" t="s">
        <v>347</v>
      </c>
      <c r="E236" s="93">
        <v>2.3352735911159399E-5</v>
      </c>
      <c r="F236" s="93">
        <f t="shared" si="6"/>
        <v>2.3383214440683899E-5</v>
      </c>
      <c r="K236" s="69"/>
    </row>
    <row r="237" spans="1:11" s="50" customFormat="1" x14ac:dyDescent="0.25">
      <c r="A237" s="98" t="s">
        <v>518</v>
      </c>
      <c r="B237" s="98" t="s">
        <v>121</v>
      </c>
      <c r="C237" s="98" t="s">
        <v>453</v>
      </c>
      <c r="D237" s="98" t="s">
        <v>348</v>
      </c>
      <c r="E237" s="93">
        <v>6.9976529390650493E-5</v>
      </c>
      <c r="F237" s="93">
        <f t="shared" si="6"/>
        <v>7.0067858377762267E-5</v>
      </c>
      <c r="K237" s="69"/>
    </row>
    <row r="238" spans="1:11" s="50" customFormat="1" x14ac:dyDescent="0.25">
      <c r="A238" s="98" t="s">
        <v>518</v>
      </c>
      <c r="B238" s="98" t="s">
        <v>121</v>
      </c>
      <c r="C238" s="98" t="s">
        <v>453</v>
      </c>
      <c r="D238" s="98" t="s">
        <v>389</v>
      </c>
      <c r="E238" s="93">
        <v>0</v>
      </c>
      <c r="F238" s="93">
        <f t="shared" si="6"/>
        <v>0</v>
      </c>
      <c r="K238" s="69"/>
    </row>
    <row r="239" spans="1:11" s="50" customFormat="1" x14ac:dyDescent="0.25">
      <c r="A239" s="98" t="s">
        <v>518</v>
      </c>
      <c r="B239" s="98" t="s">
        <v>121</v>
      </c>
      <c r="C239" s="98" t="s">
        <v>453</v>
      </c>
      <c r="D239" s="98" t="s">
        <v>391</v>
      </c>
      <c r="E239" s="93">
        <v>8.9301762172109206E-6</v>
      </c>
      <c r="F239" s="93">
        <f t="shared" si="6"/>
        <v>8.9418313243696996E-6</v>
      </c>
      <c r="K239" s="69"/>
    </row>
    <row r="240" spans="1:11" s="50" customFormat="1" x14ac:dyDescent="0.25">
      <c r="A240" s="98" t="s">
        <v>518</v>
      </c>
      <c r="B240" s="98" t="s">
        <v>121</v>
      </c>
      <c r="C240" s="98" t="s">
        <v>453</v>
      </c>
      <c r="D240" s="98" t="s">
        <v>392</v>
      </c>
      <c r="E240" s="93">
        <v>1.50779913198497E-3</v>
      </c>
      <c r="F240" s="93">
        <f t="shared" si="6"/>
        <v>1.5097670170557407E-3</v>
      </c>
      <c r="K240" s="69"/>
    </row>
    <row r="241" spans="1:11" s="50" customFormat="1" x14ac:dyDescent="0.25">
      <c r="A241" s="98" t="s">
        <v>518</v>
      </c>
      <c r="B241" s="98" t="s">
        <v>121</v>
      </c>
      <c r="C241" s="98" t="s">
        <v>453</v>
      </c>
      <c r="D241" s="98" t="s">
        <v>413</v>
      </c>
      <c r="E241" s="93">
        <v>0</v>
      </c>
      <c r="F241" s="93">
        <f t="shared" si="6"/>
        <v>0</v>
      </c>
      <c r="K241" s="69"/>
    </row>
    <row r="242" spans="1:11" s="50" customFormat="1" x14ac:dyDescent="0.25">
      <c r="A242" s="98" t="s">
        <v>518</v>
      </c>
      <c r="B242" s="98" t="s">
        <v>121</v>
      </c>
      <c r="C242" s="98" t="s">
        <v>453</v>
      </c>
      <c r="D242" s="98" t="s">
        <v>414</v>
      </c>
      <c r="E242" s="93">
        <v>8.7878428687598105E-4</v>
      </c>
      <c r="F242" s="93">
        <f t="shared" si="6"/>
        <v>8.7993122113392457E-4</v>
      </c>
      <c r="K242" s="69"/>
    </row>
    <row r="243" spans="1:11" s="50" customFormat="1" x14ac:dyDescent="0.25">
      <c r="A243" s="98" t="s">
        <v>519</v>
      </c>
      <c r="B243" s="98" t="s">
        <v>121</v>
      </c>
      <c r="C243" s="98" t="s">
        <v>453</v>
      </c>
      <c r="D243" s="98" t="s">
        <v>120</v>
      </c>
      <c r="E243" s="93">
        <v>1.76270736369761E-6</v>
      </c>
      <c r="F243" s="93">
        <f t="shared" si="6"/>
        <v>1.7670549985560865E-6</v>
      </c>
      <c r="K243" s="69"/>
    </row>
    <row r="244" spans="1:11" s="50" customFormat="1" x14ac:dyDescent="0.25">
      <c r="A244" s="98" t="s">
        <v>519</v>
      </c>
      <c r="B244" s="98" t="s">
        <v>121</v>
      </c>
      <c r="C244" s="98" t="s">
        <v>453</v>
      </c>
      <c r="D244" s="98" t="s">
        <v>122</v>
      </c>
      <c r="E244" s="93">
        <v>9.5961348582160707E-5</v>
      </c>
      <c r="F244" s="93">
        <f t="shared" si="6"/>
        <v>9.6198032737882991E-5</v>
      </c>
      <c r="K244" s="69"/>
    </row>
    <row r="245" spans="1:11" s="50" customFormat="1" x14ac:dyDescent="0.25">
      <c r="A245" s="98" t="s">
        <v>519</v>
      </c>
      <c r="B245" s="98" t="s">
        <v>121</v>
      </c>
      <c r="C245" s="98" t="s">
        <v>453</v>
      </c>
      <c r="D245" s="98" t="s">
        <v>123</v>
      </c>
      <c r="E245" s="93">
        <v>7.14896806300057E-2</v>
      </c>
      <c r="F245" s="93">
        <f t="shared" si="6"/>
        <v>7.1666006566987309E-2</v>
      </c>
      <c r="K245" s="69"/>
    </row>
    <row r="246" spans="1:11" s="50" customFormat="1" x14ac:dyDescent="0.25">
      <c r="A246" s="98" t="s">
        <v>519</v>
      </c>
      <c r="B246" s="98" t="s">
        <v>121</v>
      </c>
      <c r="C246" s="98" t="s">
        <v>453</v>
      </c>
      <c r="D246" s="98" t="s">
        <v>284</v>
      </c>
      <c r="E246" s="93">
        <v>0</v>
      </c>
      <c r="F246" s="93">
        <f t="shared" si="6"/>
        <v>0</v>
      </c>
      <c r="K246" s="69"/>
    </row>
    <row r="247" spans="1:11" s="50" customFormat="1" x14ac:dyDescent="0.25">
      <c r="A247" s="98" t="s">
        <v>519</v>
      </c>
      <c r="B247" s="98" t="s">
        <v>121</v>
      </c>
      <c r="C247" s="98" t="s">
        <v>453</v>
      </c>
      <c r="D247" s="98" t="s">
        <v>285</v>
      </c>
      <c r="E247" s="93">
        <v>2.3000235859560599E-4</v>
      </c>
      <c r="F247" s="93">
        <f t="shared" si="6"/>
        <v>2.3056964860207902E-4</v>
      </c>
      <c r="K247" s="69"/>
    </row>
    <row r="248" spans="1:11" s="50" customFormat="1" x14ac:dyDescent="0.25">
      <c r="A248" s="98" t="s">
        <v>519</v>
      </c>
      <c r="B248" s="98" t="s">
        <v>121</v>
      </c>
      <c r="C248" s="98" t="s">
        <v>453</v>
      </c>
      <c r="D248" s="98" t="s">
        <v>292</v>
      </c>
      <c r="E248" s="93">
        <v>3.5229147846190901E-5</v>
      </c>
      <c r="F248" s="93">
        <f t="shared" si="6"/>
        <v>3.531603888344693E-5</v>
      </c>
      <c r="K248" s="69"/>
    </row>
    <row r="249" spans="1:11" s="50" customFormat="1" x14ac:dyDescent="0.25">
      <c r="A249" s="98" t="s">
        <v>519</v>
      </c>
      <c r="B249" s="98" t="s">
        <v>121</v>
      </c>
      <c r="C249" s="98" t="s">
        <v>453</v>
      </c>
      <c r="D249" s="98" t="s">
        <v>293</v>
      </c>
      <c r="E249" s="93">
        <v>0</v>
      </c>
      <c r="F249" s="93">
        <f t="shared" si="6"/>
        <v>0</v>
      </c>
      <c r="K249" s="69"/>
    </row>
    <row r="250" spans="1:11" s="50" customFormat="1" x14ac:dyDescent="0.25">
      <c r="A250" s="98" t="s">
        <v>519</v>
      </c>
      <c r="B250" s="98" t="s">
        <v>121</v>
      </c>
      <c r="C250" s="98" t="s">
        <v>453</v>
      </c>
      <c r="D250" s="98" t="s">
        <v>294</v>
      </c>
      <c r="E250" s="93">
        <v>0</v>
      </c>
      <c r="F250" s="93">
        <f t="shared" si="6"/>
        <v>0</v>
      </c>
      <c r="K250" s="69"/>
    </row>
    <row r="251" spans="1:11" s="50" customFormat="1" x14ac:dyDescent="0.25">
      <c r="A251" s="98" t="s">
        <v>519</v>
      </c>
      <c r="B251" s="98" t="s">
        <v>121</v>
      </c>
      <c r="C251" s="98" t="s">
        <v>453</v>
      </c>
      <c r="D251" s="98" t="s">
        <v>304</v>
      </c>
      <c r="E251" s="93">
        <v>1.4554841253782E-6</v>
      </c>
      <c r="F251" s="93">
        <f t="shared" si="6"/>
        <v>1.4590740085600456E-6</v>
      </c>
      <c r="K251" s="69"/>
    </row>
    <row r="252" spans="1:11" s="50" customFormat="1" x14ac:dyDescent="0.25">
      <c r="A252" s="98" t="s">
        <v>519</v>
      </c>
      <c r="B252" s="98" t="s">
        <v>121</v>
      </c>
      <c r="C252" s="98" t="s">
        <v>453</v>
      </c>
      <c r="D252" s="98" t="s">
        <v>305</v>
      </c>
      <c r="E252" s="93">
        <v>0</v>
      </c>
      <c r="F252" s="93">
        <f t="shared" si="6"/>
        <v>0</v>
      </c>
      <c r="K252" s="69"/>
    </row>
    <row r="253" spans="1:11" s="50" customFormat="1" x14ac:dyDescent="0.25">
      <c r="A253" s="98" t="s">
        <v>519</v>
      </c>
      <c r="B253" s="98" t="s">
        <v>121</v>
      </c>
      <c r="C253" s="98" t="s">
        <v>453</v>
      </c>
      <c r="D253" s="98" t="s">
        <v>317</v>
      </c>
      <c r="E253" s="93">
        <v>0</v>
      </c>
      <c r="F253" s="93">
        <f t="shared" si="6"/>
        <v>0</v>
      </c>
      <c r="K253" s="69"/>
    </row>
    <row r="254" spans="1:11" s="50" customFormat="1" x14ac:dyDescent="0.25">
      <c r="A254" s="98" t="s">
        <v>519</v>
      </c>
      <c r="B254" s="98" t="s">
        <v>121</v>
      </c>
      <c r="C254" s="98" t="s">
        <v>453</v>
      </c>
      <c r="D254" s="98" t="s">
        <v>318</v>
      </c>
      <c r="E254" s="93">
        <v>1.1995822797272499E-2</v>
      </c>
      <c r="F254" s="93">
        <f t="shared" si="6"/>
        <v>1.2025409930351769E-2</v>
      </c>
      <c r="K254" s="69"/>
    </row>
    <row r="255" spans="1:11" s="50" customFormat="1" x14ac:dyDescent="0.25">
      <c r="A255" s="98" t="s">
        <v>519</v>
      </c>
      <c r="B255" s="98" t="s">
        <v>121</v>
      </c>
      <c r="C255" s="98" t="s">
        <v>453</v>
      </c>
      <c r="D255" s="98" t="s">
        <v>319</v>
      </c>
      <c r="E255" s="93">
        <v>0</v>
      </c>
      <c r="F255" s="93">
        <f t="shared" ref="F255:F318" si="7">E255+(E255*VLOOKUP(A255,$A$29:$F$36,6,0))</f>
        <v>0</v>
      </c>
      <c r="K255" s="69"/>
    </row>
    <row r="256" spans="1:11" s="50" customFormat="1" x14ac:dyDescent="0.25">
      <c r="A256" s="98" t="s">
        <v>519</v>
      </c>
      <c r="B256" s="98" t="s">
        <v>121</v>
      </c>
      <c r="C256" s="98" t="s">
        <v>453</v>
      </c>
      <c r="D256" s="98" t="s">
        <v>320</v>
      </c>
      <c r="E256" s="93">
        <v>3.6878914588592097E-2</v>
      </c>
      <c r="F256" s="93">
        <f t="shared" si="7"/>
        <v>3.6969874697972818E-2</v>
      </c>
      <c r="K256" s="69"/>
    </row>
    <row r="257" spans="1:11" s="50" customFormat="1" x14ac:dyDescent="0.25">
      <c r="A257" s="98" t="s">
        <v>519</v>
      </c>
      <c r="B257" s="98" t="s">
        <v>121</v>
      </c>
      <c r="C257" s="98" t="s">
        <v>453</v>
      </c>
      <c r="D257" s="98" t="s">
        <v>327</v>
      </c>
      <c r="E257" s="93">
        <v>6.0638946035602603E-5</v>
      </c>
      <c r="F257" s="93">
        <f t="shared" si="7"/>
        <v>6.0788509145733733E-5</v>
      </c>
      <c r="K257" s="69"/>
    </row>
    <row r="258" spans="1:11" s="50" customFormat="1" x14ac:dyDescent="0.25">
      <c r="A258" s="98" t="s">
        <v>519</v>
      </c>
      <c r="B258" s="98" t="s">
        <v>121</v>
      </c>
      <c r="C258" s="98" t="s">
        <v>453</v>
      </c>
      <c r="D258" s="98" t="s">
        <v>328</v>
      </c>
      <c r="E258" s="93">
        <v>2.9200053383942898E-4</v>
      </c>
      <c r="F258" s="93">
        <f t="shared" si="7"/>
        <v>2.9272073943098617E-4</v>
      </c>
      <c r="K258" s="69"/>
    </row>
    <row r="259" spans="1:11" s="50" customFormat="1" x14ac:dyDescent="0.25">
      <c r="A259" s="98" t="s">
        <v>519</v>
      </c>
      <c r="B259" s="98" t="s">
        <v>121</v>
      </c>
      <c r="C259" s="98" t="s">
        <v>453</v>
      </c>
      <c r="D259" s="98" t="s">
        <v>329</v>
      </c>
      <c r="E259" s="93">
        <v>1.24232460730902E-4</v>
      </c>
      <c r="F259" s="93">
        <f t="shared" si="7"/>
        <v>1.2453887425588721E-4</v>
      </c>
      <c r="K259" s="69"/>
    </row>
    <row r="260" spans="1:11" s="50" customFormat="1" x14ac:dyDescent="0.25">
      <c r="A260" s="98" t="s">
        <v>519</v>
      </c>
      <c r="B260" s="98" t="s">
        <v>121</v>
      </c>
      <c r="C260" s="98" t="s">
        <v>453</v>
      </c>
      <c r="D260" s="98" t="s">
        <v>330</v>
      </c>
      <c r="E260" s="93">
        <v>4.5633433667567396E-3</v>
      </c>
      <c r="F260" s="93">
        <f t="shared" si="7"/>
        <v>4.5745986386760053E-3</v>
      </c>
      <c r="K260" s="69"/>
    </row>
    <row r="261" spans="1:11" s="50" customFormat="1" x14ac:dyDescent="0.25">
      <c r="A261" s="98" t="s">
        <v>519</v>
      </c>
      <c r="B261" s="98" t="s">
        <v>121</v>
      </c>
      <c r="C261" s="98" t="s">
        <v>453</v>
      </c>
      <c r="D261" s="98" t="s">
        <v>346</v>
      </c>
      <c r="E261" s="93">
        <v>7.60365982108401E-6</v>
      </c>
      <c r="F261" s="93">
        <f t="shared" si="7"/>
        <v>7.6224138906312075E-6</v>
      </c>
      <c r="K261" s="69"/>
    </row>
    <row r="262" spans="1:11" s="50" customFormat="1" x14ac:dyDescent="0.25">
      <c r="A262" s="98" t="s">
        <v>519</v>
      </c>
      <c r="B262" s="98" t="s">
        <v>121</v>
      </c>
      <c r="C262" s="98" t="s">
        <v>453</v>
      </c>
      <c r="D262" s="98" t="s">
        <v>347</v>
      </c>
      <c r="E262" s="93">
        <v>0</v>
      </c>
      <c r="F262" s="93">
        <f t="shared" si="7"/>
        <v>0</v>
      </c>
      <c r="K262" s="69"/>
    </row>
    <row r="263" spans="1:11" s="50" customFormat="1" x14ac:dyDescent="0.25">
      <c r="A263" s="98" t="s">
        <v>519</v>
      </c>
      <c r="B263" s="98" t="s">
        <v>121</v>
      </c>
      <c r="C263" s="98" t="s">
        <v>453</v>
      </c>
      <c r="D263" s="98" t="s">
        <v>348</v>
      </c>
      <c r="E263" s="93">
        <v>0</v>
      </c>
      <c r="F263" s="93">
        <f t="shared" si="7"/>
        <v>0</v>
      </c>
      <c r="K263" s="69"/>
    </row>
    <row r="264" spans="1:11" s="50" customFormat="1" x14ac:dyDescent="0.25">
      <c r="A264" s="98" t="s">
        <v>519</v>
      </c>
      <c r="B264" s="98" t="s">
        <v>121</v>
      </c>
      <c r="C264" s="98" t="s">
        <v>453</v>
      </c>
      <c r="D264" s="98" t="s">
        <v>389</v>
      </c>
      <c r="E264" s="93">
        <v>0</v>
      </c>
      <c r="F264" s="93">
        <f t="shared" si="7"/>
        <v>0</v>
      </c>
      <c r="K264" s="69"/>
    </row>
    <row r="265" spans="1:11" s="50" customFormat="1" x14ac:dyDescent="0.25">
      <c r="A265" s="98" t="s">
        <v>519</v>
      </c>
      <c r="B265" s="98" t="s">
        <v>121</v>
      </c>
      <c r="C265" s="98" t="s">
        <v>453</v>
      </c>
      <c r="D265" s="98" t="s">
        <v>391</v>
      </c>
      <c r="E265" s="93">
        <v>1.13997672056994E-5</v>
      </c>
      <c r="F265" s="93">
        <f t="shared" si="7"/>
        <v>1.1427884195678979E-5</v>
      </c>
      <c r="K265" s="69"/>
    </row>
    <row r="266" spans="1:11" s="50" customFormat="1" x14ac:dyDescent="0.25">
      <c r="A266" s="98" t="s">
        <v>519</v>
      </c>
      <c r="B266" s="98" t="s">
        <v>121</v>
      </c>
      <c r="C266" s="98" t="s">
        <v>453</v>
      </c>
      <c r="D266" s="98" t="s">
        <v>392</v>
      </c>
      <c r="E266" s="93">
        <v>0</v>
      </c>
      <c r="F266" s="93">
        <f t="shared" si="7"/>
        <v>0</v>
      </c>
      <c r="K266" s="69"/>
    </row>
    <row r="267" spans="1:11" s="50" customFormat="1" x14ac:dyDescent="0.25">
      <c r="A267" s="98" t="s">
        <v>519</v>
      </c>
      <c r="B267" s="98" t="s">
        <v>121</v>
      </c>
      <c r="C267" s="98" t="s">
        <v>453</v>
      </c>
      <c r="D267" s="98" t="s">
        <v>413</v>
      </c>
      <c r="E267" s="93">
        <v>0</v>
      </c>
      <c r="F267" s="93">
        <f t="shared" si="7"/>
        <v>0</v>
      </c>
      <c r="K267" s="69"/>
    </row>
    <row r="268" spans="1:11" s="50" customFormat="1" x14ac:dyDescent="0.25">
      <c r="A268" s="98" t="s">
        <v>519</v>
      </c>
      <c r="B268" s="98" t="s">
        <v>121</v>
      </c>
      <c r="C268" s="98" t="s">
        <v>453</v>
      </c>
      <c r="D268" s="98" t="s">
        <v>414</v>
      </c>
      <c r="E268" s="93">
        <v>0</v>
      </c>
      <c r="F268" s="93">
        <f t="shared" si="7"/>
        <v>0</v>
      </c>
      <c r="K268" s="69"/>
    </row>
    <row r="269" spans="1:11" s="50" customFormat="1" x14ac:dyDescent="0.25">
      <c r="A269" s="98" t="s">
        <v>520</v>
      </c>
      <c r="B269" s="98" t="s">
        <v>121</v>
      </c>
      <c r="C269" s="98" t="s">
        <v>453</v>
      </c>
      <c r="D269" s="98" t="s">
        <v>120</v>
      </c>
      <c r="E269" s="93">
        <v>1.7179692826806499E-6</v>
      </c>
      <c r="F269" s="93">
        <f t="shared" si="7"/>
        <v>1.7179692826806499E-6</v>
      </c>
      <c r="K269" s="69"/>
    </row>
    <row r="270" spans="1:11" s="50" customFormat="1" x14ac:dyDescent="0.25">
      <c r="A270" s="98" t="s">
        <v>520</v>
      </c>
      <c r="B270" s="98" t="s">
        <v>121</v>
      </c>
      <c r="C270" s="98" t="s">
        <v>453</v>
      </c>
      <c r="D270" s="98" t="s">
        <v>122</v>
      </c>
      <c r="E270" s="93">
        <v>9.5776380710297298E-5</v>
      </c>
      <c r="F270" s="93">
        <f t="shared" si="7"/>
        <v>9.5776380710297298E-5</v>
      </c>
      <c r="K270" s="69"/>
    </row>
    <row r="271" spans="1:11" s="50" customFormat="1" x14ac:dyDescent="0.25">
      <c r="A271" s="98" t="s">
        <v>520</v>
      </c>
      <c r="B271" s="98" t="s">
        <v>121</v>
      </c>
      <c r="C271" s="98" t="s">
        <v>453</v>
      </c>
      <c r="D271" s="98" t="s">
        <v>123</v>
      </c>
      <c r="E271" s="93">
        <v>7.2742716940216001E-2</v>
      </c>
      <c r="F271" s="93">
        <f t="shared" si="7"/>
        <v>7.2742716940216001E-2</v>
      </c>
      <c r="K271" s="69"/>
    </row>
    <row r="272" spans="1:11" s="50" customFormat="1" x14ac:dyDescent="0.25">
      <c r="A272" s="98" t="s">
        <v>520</v>
      </c>
      <c r="B272" s="98" t="s">
        <v>121</v>
      </c>
      <c r="C272" s="98" t="s">
        <v>453</v>
      </c>
      <c r="D272" s="98" t="s">
        <v>284</v>
      </c>
      <c r="E272" s="93">
        <v>0</v>
      </c>
      <c r="F272" s="93">
        <f t="shared" si="7"/>
        <v>0</v>
      </c>
      <c r="K272" s="69"/>
    </row>
    <row r="273" spans="1:11" s="50" customFormat="1" x14ac:dyDescent="0.25">
      <c r="A273" s="98" t="s">
        <v>520</v>
      </c>
      <c r="B273" s="98" t="s">
        <v>121</v>
      </c>
      <c r="C273" s="98" t="s">
        <v>453</v>
      </c>
      <c r="D273" s="98" t="s">
        <v>285</v>
      </c>
      <c r="E273" s="93">
        <v>4.3752777547899999E-5</v>
      </c>
      <c r="F273" s="93">
        <f t="shared" si="7"/>
        <v>4.3752777547899999E-5</v>
      </c>
      <c r="K273" s="69"/>
    </row>
    <row r="274" spans="1:11" s="50" customFormat="1" x14ac:dyDescent="0.25">
      <c r="A274" s="98" t="s">
        <v>520</v>
      </c>
      <c r="B274" s="98" t="s">
        <v>121</v>
      </c>
      <c r="C274" s="98" t="s">
        <v>453</v>
      </c>
      <c r="D274" s="98" t="s">
        <v>292</v>
      </c>
      <c r="E274" s="93">
        <v>3.5897559675359902E-5</v>
      </c>
      <c r="F274" s="93">
        <f t="shared" si="7"/>
        <v>3.5897559675359902E-5</v>
      </c>
      <c r="K274" s="69"/>
    </row>
    <row r="275" spans="1:11" s="50" customFormat="1" x14ac:dyDescent="0.25">
      <c r="A275" s="98" t="s">
        <v>520</v>
      </c>
      <c r="B275" s="98" t="s">
        <v>121</v>
      </c>
      <c r="C275" s="98" t="s">
        <v>453</v>
      </c>
      <c r="D275" s="98" t="s">
        <v>293</v>
      </c>
      <c r="E275" s="93">
        <v>0</v>
      </c>
      <c r="F275" s="93">
        <f t="shared" si="7"/>
        <v>0</v>
      </c>
      <c r="K275" s="69"/>
    </row>
    <row r="276" spans="1:11" s="50" customFormat="1" x14ac:dyDescent="0.25">
      <c r="A276" s="98" t="s">
        <v>520</v>
      </c>
      <c r="B276" s="98" t="s">
        <v>121</v>
      </c>
      <c r="C276" s="98" t="s">
        <v>453</v>
      </c>
      <c r="D276" s="98" t="s">
        <v>294</v>
      </c>
      <c r="E276" s="93">
        <v>0</v>
      </c>
      <c r="F276" s="93">
        <f t="shared" si="7"/>
        <v>0</v>
      </c>
      <c r="K276" s="69"/>
    </row>
    <row r="277" spans="1:11" s="50" customFormat="1" x14ac:dyDescent="0.25">
      <c r="A277" s="98" t="s">
        <v>520</v>
      </c>
      <c r="B277" s="98" t="s">
        <v>121</v>
      </c>
      <c r="C277" s="98" t="s">
        <v>453</v>
      </c>
      <c r="D277" s="98" t="s">
        <v>304</v>
      </c>
      <c r="E277" s="93">
        <v>1.5258402549191499E-6</v>
      </c>
      <c r="F277" s="93">
        <f t="shared" si="7"/>
        <v>1.5258402549191499E-6</v>
      </c>
      <c r="K277" s="69"/>
    </row>
    <row r="278" spans="1:11" s="50" customFormat="1" x14ac:dyDescent="0.25">
      <c r="A278" s="98" t="s">
        <v>520</v>
      </c>
      <c r="B278" s="98" t="s">
        <v>121</v>
      </c>
      <c r="C278" s="98" t="s">
        <v>453</v>
      </c>
      <c r="D278" s="98" t="s">
        <v>305</v>
      </c>
      <c r="E278" s="93">
        <v>0</v>
      </c>
      <c r="F278" s="93">
        <f t="shared" si="7"/>
        <v>0</v>
      </c>
      <c r="K278" s="69"/>
    </row>
    <row r="279" spans="1:11" s="50" customFormat="1" x14ac:dyDescent="0.25">
      <c r="A279" s="98" t="s">
        <v>520</v>
      </c>
      <c r="B279" s="98" t="s">
        <v>121</v>
      </c>
      <c r="C279" s="98" t="s">
        <v>453</v>
      </c>
      <c r="D279" s="98" t="s">
        <v>317</v>
      </c>
      <c r="E279" s="93">
        <v>0</v>
      </c>
      <c r="F279" s="93">
        <f t="shared" si="7"/>
        <v>0</v>
      </c>
      <c r="K279" s="69"/>
    </row>
    <row r="280" spans="1:11" s="50" customFormat="1" x14ac:dyDescent="0.25">
      <c r="A280" s="98" t="s">
        <v>520</v>
      </c>
      <c r="B280" s="98" t="s">
        <v>121</v>
      </c>
      <c r="C280" s="98" t="s">
        <v>453</v>
      </c>
      <c r="D280" s="98" t="s">
        <v>318</v>
      </c>
      <c r="E280" s="93">
        <v>1.21529855905617E-2</v>
      </c>
      <c r="F280" s="93">
        <f t="shared" si="7"/>
        <v>1.21529855905617E-2</v>
      </c>
      <c r="K280" s="69"/>
    </row>
    <row r="281" spans="1:11" s="50" customFormat="1" x14ac:dyDescent="0.25">
      <c r="A281" s="98" t="s">
        <v>520</v>
      </c>
      <c r="B281" s="98" t="s">
        <v>121</v>
      </c>
      <c r="C281" s="98" t="s">
        <v>453</v>
      </c>
      <c r="D281" s="98" t="s">
        <v>319</v>
      </c>
      <c r="E281" s="93">
        <v>0</v>
      </c>
      <c r="F281" s="93">
        <f t="shared" si="7"/>
        <v>0</v>
      </c>
      <c r="K281" s="69"/>
    </row>
    <row r="282" spans="1:11" s="50" customFormat="1" x14ac:dyDescent="0.25">
      <c r="A282" s="98" t="s">
        <v>520</v>
      </c>
      <c r="B282" s="98" t="s">
        <v>121</v>
      </c>
      <c r="C282" s="98" t="s">
        <v>453</v>
      </c>
      <c r="D282" s="98" t="s">
        <v>320</v>
      </c>
      <c r="E282" s="93">
        <v>3.7239295467574297E-2</v>
      </c>
      <c r="F282" s="93">
        <f t="shared" si="7"/>
        <v>3.7239295467574297E-2</v>
      </c>
      <c r="K282" s="69"/>
    </row>
    <row r="283" spans="1:11" s="50" customFormat="1" x14ac:dyDescent="0.25">
      <c r="A283" s="98" t="s">
        <v>520</v>
      </c>
      <c r="B283" s="98" t="s">
        <v>121</v>
      </c>
      <c r="C283" s="98" t="s">
        <v>453</v>
      </c>
      <c r="D283" s="98" t="s">
        <v>327</v>
      </c>
      <c r="E283" s="93">
        <v>6.1168325330189296E-5</v>
      </c>
      <c r="F283" s="93">
        <f t="shared" si="7"/>
        <v>6.1168325330189296E-5</v>
      </c>
      <c r="K283" s="69"/>
    </row>
    <row r="284" spans="1:11" s="50" customFormat="1" x14ac:dyDescent="0.25">
      <c r="A284" s="98" t="s">
        <v>520</v>
      </c>
      <c r="B284" s="98" t="s">
        <v>121</v>
      </c>
      <c r="C284" s="98" t="s">
        <v>453</v>
      </c>
      <c r="D284" s="98" t="s">
        <v>328</v>
      </c>
      <c r="E284" s="93">
        <v>6.2281382152518301E-4</v>
      </c>
      <c r="F284" s="93">
        <f t="shared" si="7"/>
        <v>6.2281382152518301E-4</v>
      </c>
      <c r="K284" s="69"/>
    </row>
    <row r="285" spans="1:11" s="50" customFormat="1" x14ac:dyDescent="0.25">
      <c r="A285" s="98" t="s">
        <v>520</v>
      </c>
      <c r="B285" s="98" t="s">
        <v>121</v>
      </c>
      <c r="C285" s="98" t="s">
        <v>453</v>
      </c>
      <c r="D285" s="98" t="s">
        <v>329</v>
      </c>
      <c r="E285" s="93">
        <v>5.2715120154759904E-4</v>
      </c>
      <c r="F285" s="93">
        <f t="shared" si="7"/>
        <v>5.2715120154759904E-4</v>
      </c>
      <c r="K285" s="69"/>
    </row>
    <row r="286" spans="1:11" s="50" customFormat="1" x14ac:dyDescent="0.25">
      <c r="A286" s="98" t="s">
        <v>520</v>
      </c>
      <c r="B286" s="98" t="s">
        <v>121</v>
      </c>
      <c r="C286" s="98" t="s">
        <v>453</v>
      </c>
      <c r="D286" s="98" t="s">
        <v>330</v>
      </c>
      <c r="E286" s="93">
        <v>3.8105034052938898E-3</v>
      </c>
      <c r="F286" s="93">
        <f t="shared" si="7"/>
        <v>3.8105034052938898E-3</v>
      </c>
      <c r="K286" s="69"/>
    </row>
    <row r="287" spans="1:11" s="50" customFormat="1" x14ac:dyDescent="0.25">
      <c r="A287" s="98" t="s">
        <v>520</v>
      </c>
      <c r="B287" s="98" t="s">
        <v>121</v>
      </c>
      <c r="C287" s="98" t="s">
        <v>453</v>
      </c>
      <c r="D287" s="98" t="s">
        <v>346</v>
      </c>
      <c r="E287" s="93">
        <v>8.5871865679939006E-6</v>
      </c>
      <c r="F287" s="93">
        <f t="shared" si="7"/>
        <v>8.5871865679939006E-6</v>
      </c>
      <c r="K287" s="69"/>
    </row>
    <row r="288" spans="1:11" s="50" customFormat="1" x14ac:dyDescent="0.25">
      <c r="A288" s="98" t="s">
        <v>520</v>
      </c>
      <c r="B288" s="98" t="s">
        <v>121</v>
      </c>
      <c r="C288" s="98" t="s">
        <v>453</v>
      </c>
      <c r="D288" s="98" t="s">
        <v>347</v>
      </c>
      <c r="E288" s="93">
        <v>0</v>
      </c>
      <c r="F288" s="93">
        <f t="shared" si="7"/>
        <v>0</v>
      </c>
      <c r="K288" s="69"/>
    </row>
    <row r="289" spans="1:11" s="50" customFormat="1" x14ac:dyDescent="0.25">
      <c r="A289" s="98" t="s">
        <v>520</v>
      </c>
      <c r="B289" s="98" t="s">
        <v>121</v>
      </c>
      <c r="C289" s="98" t="s">
        <v>453</v>
      </c>
      <c r="D289" s="98" t="s">
        <v>348</v>
      </c>
      <c r="E289" s="93">
        <v>0</v>
      </c>
      <c r="F289" s="93">
        <f t="shared" si="7"/>
        <v>0</v>
      </c>
      <c r="K289" s="69"/>
    </row>
    <row r="290" spans="1:11" s="50" customFormat="1" x14ac:dyDescent="0.25">
      <c r="A290" s="98" t="s">
        <v>520</v>
      </c>
      <c r="B290" s="98" t="s">
        <v>121</v>
      </c>
      <c r="C290" s="98" t="s">
        <v>453</v>
      </c>
      <c r="D290" s="98" t="s">
        <v>389</v>
      </c>
      <c r="E290" s="93">
        <v>0</v>
      </c>
      <c r="F290" s="93">
        <f t="shared" si="7"/>
        <v>0</v>
      </c>
      <c r="K290" s="69"/>
    </row>
    <row r="291" spans="1:11" s="50" customFormat="1" x14ac:dyDescent="0.25">
      <c r="A291" s="98" t="s">
        <v>520</v>
      </c>
      <c r="B291" s="98" t="s">
        <v>121</v>
      </c>
      <c r="C291" s="98" t="s">
        <v>453</v>
      </c>
      <c r="D291" s="98" t="s">
        <v>391</v>
      </c>
      <c r="E291" s="93">
        <v>1.14660415700377E-5</v>
      </c>
      <c r="F291" s="93">
        <f t="shared" si="7"/>
        <v>1.14660415700377E-5</v>
      </c>
      <c r="K291" s="69"/>
    </row>
    <row r="292" spans="1:11" s="50" customFormat="1" x14ac:dyDescent="0.25">
      <c r="A292" s="98" t="s">
        <v>520</v>
      </c>
      <c r="B292" s="98" t="s">
        <v>121</v>
      </c>
      <c r="C292" s="98" t="s">
        <v>453</v>
      </c>
      <c r="D292" s="98" t="s">
        <v>392</v>
      </c>
      <c r="E292" s="93">
        <v>4.0144594766310903E-5</v>
      </c>
      <c r="F292" s="93">
        <f t="shared" si="7"/>
        <v>4.0144594766310903E-5</v>
      </c>
      <c r="K292" s="69"/>
    </row>
    <row r="293" spans="1:11" s="50" customFormat="1" x14ac:dyDescent="0.25">
      <c r="A293" s="98" t="s">
        <v>520</v>
      </c>
      <c r="B293" s="98" t="s">
        <v>121</v>
      </c>
      <c r="C293" s="98" t="s">
        <v>453</v>
      </c>
      <c r="D293" s="98" t="s">
        <v>413</v>
      </c>
      <c r="E293" s="93">
        <v>0</v>
      </c>
      <c r="F293" s="93">
        <f t="shared" si="7"/>
        <v>0</v>
      </c>
      <c r="K293" s="69"/>
    </row>
    <row r="294" spans="1:11" s="50" customFormat="1" x14ac:dyDescent="0.25">
      <c r="A294" s="98" t="s">
        <v>520</v>
      </c>
      <c r="B294" s="98" t="s">
        <v>121</v>
      </c>
      <c r="C294" s="98" t="s">
        <v>453</v>
      </c>
      <c r="D294" s="98" t="s">
        <v>414</v>
      </c>
      <c r="E294" s="93">
        <v>0</v>
      </c>
      <c r="F294" s="93">
        <f t="shared" si="7"/>
        <v>0</v>
      </c>
      <c r="K294" s="69"/>
    </row>
    <row r="295" spans="1:11" s="50" customFormat="1" x14ac:dyDescent="0.25">
      <c r="A295" s="98" t="s">
        <v>521</v>
      </c>
      <c r="B295" s="98" t="s">
        <v>121</v>
      </c>
      <c r="C295" s="98" t="s">
        <v>453</v>
      </c>
      <c r="D295" s="98" t="s">
        <v>120</v>
      </c>
      <c r="E295" s="93">
        <v>2.0047429436757401E-6</v>
      </c>
      <c r="F295" s="93">
        <f t="shared" si="7"/>
        <v>2.0109908658387033E-6</v>
      </c>
      <c r="K295" s="69"/>
    </row>
    <row r="296" spans="1:11" s="50" customFormat="1" x14ac:dyDescent="0.25">
      <c r="A296" s="98" t="s">
        <v>521</v>
      </c>
      <c r="B296" s="98" t="s">
        <v>121</v>
      </c>
      <c r="C296" s="98" t="s">
        <v>453</v>
      </c>
      <c r="D296" s="98" t="s">
        <v>122</v>
      </c>
      <c r="E296" s="93">
        <v>9.3882636209572799E-7</v>
      </c>
      <c r="F296" s="93">
        <f t="shared" si="7"/>
        <v>9.4175228038037204E-7</v>
      </c>
      <c r="K296" s="69"/>
    </row>
    <row r="297" spans="1:11" s="50" customFormat="1" x14ac:dyDescent="0.25">
      <c r="A297" s="98" t="s">
        <v>521</v>
      </c>
      <c r="B297" s="98" t="s">
        <v>121</v>
      </c>
      <c r="C297" s="98" t="s">
        <v>453</v>
      </c>
      <c r="D297" s="98" t="s">
        <v>123</v>
      </c>
      <c r="E297" s="93">
        <v>0</v>
      </c>
      <c r="F297" s="93">
        <f t="shared" si="7"/>
        <v>0</v>
      </c>
      <c r="K297" s="69"/>
    </row>
    <row r="298" spans="1:11" s="50" customFormat="1" x14ac:dyDescent="0.25">
      <c r="A298" s="98" t="s">
        <v>521</v>
      </c>
      <c r="B298" s="98" t="s">
        <v>121</v>
      </c>
      <c r="C298" s="98" t="s">
        <v>453</v>
      </c>
      <c r="D298" s="98" t="s">
        <v>284</v>
      </c>
      <c r="E298" s="93">
        <v>0</v>
      </c>
      <c r="F298" s="93">
        <f t="shared" si="7"/>
        <v>0</v>
      </c>
      <c r="K298" s="69"/>
    </row>
    <row r="299" spans="1:11" s="50" customFormat="1" x14ac:dyDescent="0.25">
      <c r="A299" s="98" t="s">
        <v>521</v>
      </c>
      <c r="B299" s="98" t="s">
        <v>121</v>
      </c>
      <c r="C299" s="98" t="s">
        <v>453</v>
      </c>
      <c r="D299" s="98" t="s">
        <v>285</v>
      </c>
      <c r="E299" s="93">
        <v>0</v>
      </c>
      <c r="F299" s="93">
        <f t="shared" si="7"/>
        <v>0</v>
      </c>
      <c r="K299" s="69"/>
    </row>
    <row r="300" spans="1:11" s="50" customFormat="1" x14ac:dyDescent="0.25">
      <c r="A300" s="98" t="s">
        <v>521</v>
      </c>
      <c r="B300" s="98" t="s">
        <v>121</v>
      </c>
      <c r="C300" s="98" t="s">
        <v>453</v>
      </c>
      <c r="D300" s="98" t="s">
        <v>292</v>
      </c>
      <c r="E300" s="93">
        <v>6.6626314846964806E-5</v>
      </c>
      <c r="F300" s="93">
        <f t="shared" si="7"/>
        <v>6.6833960435882885E-5</v>
      </c>
      <c r="K300" s="69"/>
    </row>
    <row r="301" spans="1:11" s="50" customFormat="1" x14ac:dyDescent="0.25">
      <c r="A301" s="98" t="s">
        <v>521</v>
      </c>
      <c r="B301" s="98" t="s">
        <v>121</v>
      </c>
      <c r="C301" s="98" t="s">
        <v>453</v>
      </c>
      <c r="D301" s="98" t="s">
        <v>293</v>
      </c>
      <c r="E301" s="93">
        <v>0</v>
      </c>
      <c r="F301" s="93">
        <f t="shared" si="7"/>
        <v>0</v>
      </c>
      <c r="K301" s="69"/>
    </row>
    <row r="302" spans="1:11" s="50" customFormat="1" x14ac:dyDescent="0.25">
      <c r="A302" s="98" t="s">
        <v>521</v>
      </c>
      <c r="B302" s="98" t="s">
        <v>121</v>
      </c>
      <c r="C302" s="98" t="s">
        <v>453</v>
      </c>
      <c r="D302" s="98" t="s">
        <v>294</v>
      </c>
      <c r="E302" s="93">
        <v>0</v>
      </c>
      <c r="F302" s="93">
        <f t="shared" si="7"/>
        <v>0</v>
      </c>
      <c r="K302" s="69"/>
    </row>
    <row r="303" spans="1:11" s="50" customFormat="1" x14ac:dyDescent="0.25">
      <c r="A303" s="98" t="s">
        <v>521</v>
      </c>
      <c r="B303" s="98" t="s">
        <v>121</v>
      </c>
      <c r="C303" s="98" t="s">
        <v>453</v>
      </c>
      <c r="D303" s="98" t="s">
        <v>304</v>
      </c>
      <c r="E303" s="93">
        <v>2.5452535723643399E-6</v>
      </c>
      <c r="F303" s="93">
        <f t="shared" si="7"/>
        <v>2.5531860338578712E-6</v>
      </c>
      <c r="K303" s="69"/>
    </row>
    <row r="304" spans="1:11" s="50" customFormat="1" x14ac:dyDescent="0.25">
      <c r="A304" s="98" t="s">
        <v>521</v>
      </c>
      <c r="B304" s="98" t="s">
        <v>121</v>
      </c>
      <c r="C304" s="98" t="s">
        <v>453</v>
      </c>
      <c r="D304" s="98" t="s">
        <v>305</v>
      </c>
      <c r="E304" s="93">
        <v>0</v>
      </c>
      <c r="F304" s="93">
        <f t="shared" si="7"/>
        <v>0</v>
      </c>
      <c r="K304" s="69"/>
    </row>
    <row r="305" spans="1:11" s="50" customFormat="1" x14ac:dyDescent="0.25">
      <c r="A305" s="98" t="s">
        <v>521</v>
      </c>
      <c r="B305" s="98" t="s">
        <v>121</v>
      </c>
      <c r="C305" s="98" t="s">
        <v>453</v>
      </c>
      <c r="D305" s="98" t="s">
        <v>317</v>
      </c>
      <c r="E305" s="93">
        <v>0</v>
      </c>
      <c r="F305" s="93">
        <f t="shared" si="7"/>
        <v>0</v>
      </c>
      <c r="K305" s="69"/>
    </row>
    <row r="306" spans="1:11" s="50" customFormat="1" x14ac:dyDescent="0.25">
      <c r="A306" s="98" t="s">
        <v>521</v>
      </c>
      <c r="B306" s="98" t="s">
        <v>121</v>
      </c>
      <c r="C306" s="98" t="s">
        <v>453</v>
      </c>
      <c r="D306" s="98" t="s">
        <v>318</v>
      </c>
      <c r="E306" s="93">
        <v>0.24051617507363099</v>
      </c>
      <c r="F306" s="93">
        <f t="shared" si="7"/>
        <v>0.24126576062300739</v>
      </c>
      <c r="K306" s="69"/>
    </row>
    <row r="307" spans="1:11" s="50" customFormat="1" x14ac:dyDescent="0.25">
      <c r="A307" s="98" t="s">
        <v>521</v>
      </c>
      <c r="B307" s="98" t="s">
        <v>121</v>
      </c>
      <c r="C307" s="98" t="s">
        <v>453</v>
      </c>
      <c r="D307" s="98" t="s">
        <v>319</v>
      </c>
      <c r="E307" s="93">
        <v>0</v>
      </c>
      <c r="F307" s="93">
        <f t="shared" si="7"/>
        <v>0</v>
      </c>
      <c r="K307" s="69"/>
    </row>
    <row r="308" spans="1:11" s="50" customFormat="1" x14ac:dyDescent="0.25">
      <c r="A308" s="98" t="s">
        <v>521</v>
      </c>
      <c r="B308" s="98" t="s">
        <v>121</v>
      </c>
      <c r="C308" s="98" t="s">
        <v>453</v>
      </c>
      <c r="D308" s="98" t="s">
        <v>320</v>
      </c>
      <c r="E308" s="93">
        <v>0</v>
      </c>
      <c r="F308" s="93">
        <f t="shared" si="7"/>
        <v>0</v>
      </c>
      <c r="K308" s="69"/>
    </row>
    <row r="309" spans="1:11" s="50" customFormat="1" x14ac:dyDescent="0.25">
      <c r="A309" s="98" t="s">
        <v>521</v>
      </c>
      <c r="B309" s="98" t="s">
        <v>121</v>
      </c>
      <c r="C309" s="98" t="s">
        <v>453</v>
      </c>
      <c r="D309" s="98" t="s">
        <v>327</v>
      </c>
      <c r="E309" s="93">
        <v>5.5442555476188201E-5</v>
      </c>
      <c r="F309" s="93">
        <f t="shared" si="7"/>
        <v>5.5615346093670489E-5</v>
      </c>
      <c r="K309" s="69"/>
    </row>
    <row r="310" spans="1:11" s="50" customFormat="1" x14ac:dyDescent="0.25">
      <c r="A310" s="98" t="s">
        <v>521</v>
      </c>
      <c r="B310" s="98" t="s">
        <v>121</v>
      </c>
      <c r="C310" s="98" t="s">
        <v>453</v>
      </c>
      <c r="D310" s="98" t="s">
        <v>328</v>
      </c>
      <c r="E310" s="93">
        <v>0</v>
      </c>
      <c r="F310" s="93">
        <f t="shared" si="7"/>
        <v>0</v>
      </c>
      <c r="K310" s="69"/>
    </row>
    <row r="311" spans="1:11" s="50" customFormat="1" x14ac:dyDescent="0.25">
      <c r="A311" s="98" t="s">
        <v>521</v>
      </c>
      <c r="B311" s="98" t="s">
        <v>121</v>
      </c>
      <c r="C311" s="98" t="s">
        <v>453</v>
      </c>
      <c r="D311" s="98" t="s">
        <v>329</v>
      </c>
      <c r="E311" s="93">
        <v>0</v>
      </c>
      <c r="F311" s="93">
        <f t="shared" si="7"/>
        <v>0</v>
      </c>
      <c r="K311" s="69"/>
    </row>
    <row r="312" spans="1:11" s="50" customFormat="1" x14ac:dyDescent="0.25">
      <c r="A312" s="98" t="s">
        <v>521</v>
      </c>
      <c r="B312" s="98" t="s">
        <v>121</v>
      </c>
      <c r="C312" s="98" t="s">
        <v>453</v>
      </c>
      <c r="D312" s="98" t="s">
        <v>330</v>
      </c>
      <c r="E312" s="93">
        <v>0</v>
      </c>
      <c r="F312" s="93">
        <f t="shared" si="7"/>
        <v>0</v>
      </c>
      <c r="K312" s="69"/>
    </row>
    <row r="313" spans="1:11" s="50" customFormat="1" x14ac:dyDescent="0.25">
      <c r="A313" s="98" t="s">
        <v>521</v>
      </c>
      <c r="B313" s="98" t="s">
        <v>121</v>
      </c>
      <c r="C313" s="98" t="s">
        <v>453</v>
      </c>
      <c r="D313" s="98" t="s">
        <v>346</v>
      </c>
      <c r="E313" s="93">
        <v>4.2289599390668099E-6</v>
      </c>
      <c r="F313" s="93">
        <f t="shared" si="7"/>
        <v>4.2421397896870257E-6</v>
      </c>
      <c r="K313" s="69"/>
    </row>
    <row r="314" spans="1:11" s="50" customFormat="1" x14ac:dyDescent="0.25">
      <c r="A314" s="98" t="s">
        <v>521</v>
      </c>
      <c r="B314" s="98" t="s">
        <v>121</v>
      </c>
      <c r="C314" s="98" t="s">
        <v>453</v>
      </c>
      <c r="D314" s="98" t="s">
        <v>347</v>
      </c>
      <c r="E314" s="93">
        <v>0</v>
      </c>
      <c r="F314" s="93">
        <f t="shared" si="7"/>
        <v>0</v>
      </c>
      <c r="K314" s="69"/>
    </row>
    <row r="315" spans="1:11" s="50" customFormat="1" x14ac:dyDescent="0.25">
      <c r="A315" s="98" t="s">
        <v>521</v>
      </c>
      <c r="B315" s="98" t="s">
        <v>121</v>
      </c>
      <c r="C315" s="98" t="s">
        <v>453</v>
      </c>
      <c r="D315" s="98" t="s">
        <v>348</v>
      </c>
      <c r="E315" s="93">
        <v>0</v>
      </c>
      <c r="F315" s="93">
        <f t="shared" si="7"/>
        <v>0</v>
      </c>
      <c r="K315" s="69"/>
    </row>
    <row r="316" spans="1:11" s="50" customFormat="1" x14ac:dyDescent="0.25">
      <c r="A316" s="98" t="s">
        <v>521</v>
      </c>
      <c r="B316" s="98" t="s">
        <v>121</v>
      </c>
      <c r="C316" s="98" t="s">
        <v>453</v>
      </c>
      <c r="D316" s="98" t="s">
        <v>389</v>
      </c>
      <c r="E316" s="93">
        <v>0</v>
      </c>
      <c r="F316" s="93">
        <f t="shared" si="7"/>
        <v>0</v>
      </c>
      <c r="K316" s="69"/>
    </row>
    <row r="317" spans="1:11" s="50" customFormat="1" x14ac:dyDescent="0.25">
      <c r="A317" s="98" t="s">
        <v>521</v>
      </c>
      <c r="B317" s="98" t="s">
        <v>121</v>
      </c>
      <c r="C317" s="98" t="s">
        <v>453</v>
      </c>
      <c r="D317" s="98" t="s">
        <v>391</v>
      </c>
      <c r="E317" s="93">
        <v>2.2078043745483199E-5</v>
      </c>
      <c r="F317" s="93">
        <f t="shared" si="7"/>
        <v>2.2146851519201736E-5</v>
      </c>
      <c r="K317" s="69"/>
    </row>
    <row r="318" spans="1:11" s="50" customFormat="1" x14ac:dyDescent="0.25">
      <c r="A318" s="98" t="s">
        <v>521</v>
      </c>
      <c r="B318" s="98" t="s">
        <v>121</v>
      </c>
      <c r="C318" s="98" t="s">
        <v>453</v>
      </c>
      <c r="D318" s="98" t="s">
        <v>392</v>
      </c>
      <c r="E318" s="93">
        <v>5.72399039922208E-5</v>
      </c>
      <c r="F318" s="93">
        <f t="shared" si="7"/>
        <v>5.7418296172568449E-5</v>
      </c>
      <c r="K318" s="69"/>
    </row>
    <row r="319" spans="1:11" s="50" customFormat="1" x14ac:dyDescent="0.25">
      <c r="A319" s="98" t="s">
        <v>521</v>
      </c>
      <c r="B319" s="98" t="s">
        <v>121</v>
      </c>
      <c r="C319" s="98" t="s">
        <v>453</v>
      </c>
      <c r="D319" s="98" t="s">
        <v>413</v>
      </c>
      <c r="E319" s="93">
        <v>0</v>
      </c>
      <c r="F319" s="93">
        <f t="shared" ref="F319:F382" si="8">E319+(E319*VLOOKUP(A319,$A$29:$F$36,6,0))</f>
        <v>0</v>
      </c>
      <c r="K319" s="69"/>
    </row>
    <row r="320" spans="1:11" s="50" customFormat="1" x14ac:dyDescent="0.25">
      <c r="A320" s="98" t="s">
        <v>521</v>
      </c>
      <c r="B320" s="98" t="s">
        <v>121</v>
      </c>
      <c r="C320" s="98" t="s">
        <v>453</v>
      </c>
      <c r="D320" s="98" t="s">
        <v>414</v>
      </c>
      <c r="E320" s="93">
        <v>0</v>
      </c>
      <c r="F320" s="93">
        <f t="shared" si="8"/>
        <v>0</v>
      </c>
      <c r="K320" s="69"/>
    </row>
    <row r="321" spans="1:11" s="50" customFormat="1" x14ac:dyDescent="0.25">
      <c r="A321" s="98" t="s">
        <v>522</v>
      </c>
      <c r="B321" s="98" t="s">
        <v>121</v>
      </c>
      <c r="C321" s="98" t="s">
        <v>453</v>
      </c>
      <c r="D321" s="98" t="s">
        <v>120</v>
      </c>
      <c r="E321" s="93">
        <v>1.09307033607424E-5</v>
      </c>
      <c r="F321" s="93">
        <f t="shared" si="8"/>
        <v>1.0955428117057229E-5</v>
      </c>
      <c r="K321" s="69"/>
    </row>
    <row r="322" spans="1:11" s="50" customFormat="1" x14ac:dyDescent="0.25">
      <c r="A322" s="98" t="s">
        <v>522</v>
      </c>
      <c r="B322" s="98" t="s">
        <v>121</v>
      </c>
      <c r="C322" s="98" t="s">
        <v>453</v>
      </c>
      <c r="D322" s="98" t="s">
        <v>122</v>
      </c>
      <c r="E322" s="93">
        <v>1.9248788146297001E-5</v>
      </c>
      <c r="F322" s="93">
        <f t="shared" si="8"/>
        <v>1.9292328033947988E-5</v>
      </c>
      <c r="K322" s="69"/>
    </row>
    <row r="323" spans="1:11" s="50" customFormat="1" x14ac:dyDescent="0.25">
      <c r="A323" s="98" t="s">
        <v>522</v>
      </c>
      <c r="B323" s="98" t="s">
        <v>121</v>
      </c>
      <c r="C323" s="98" t="s">
        <v>453</v>
      </c>
      <c r="D323" s="98" t="s">
        <v>123</v>
      </c>
      <c r="E323" s="93">
        <v>7.7954047001963303E-4</v>
      </c>
      <c r="F323" s="93">
        <f t="shared" si="8"/>
        <v>7.8130375528341633E-4</v>
      </c>
      <c r="K323" s="69"/>
    </row>
    <row r="324" spans="1:11" s="50" customFormat="1" x14ac:dyDescent="0.25">
      <c r="A324" s="98" t="s">
        <v>522</v>
      </c>
      <c r="B324" s="98" t="s">
        <v>121</v>
      </c>
      <c r="C324" s="98" t="s">
        <v>453</v>
      </c>
      <c r="D324" s="98" t="s">
        <v>284</v>
      </c>
      <c r="E324" s="93">
        <v>0</v>
      </c>
      <c r="F324" s="93">
        <f t="shared" si="8"/>
        <v>0</v>
      </c>
      <c r="K324" s="69"/>
    </row>
    <row r="325" spans="1:11" s="50" customFormat="1" x14ac:dyDescent="0.25">
      <c r="A325" s="98" t="s">
        <v>522</v>
      </c>
      <c r="B325" s="98" t="s">
        <v>121</v>
      </c>
      <c r="C325" s="98" t="s">
        <v>453</v>
      </c>
      <c r="D325" s="98" t="s">
        <v>285</v>
      </c>
      <c r="E325" s="93">
        <v>0</v>
      </c>
      <c r="F325" s="93">
        <f t="shared" si="8"/>
        <v>0</v>
      </c>
      <c r="K325" s="69"/>
    </row>
    <row r="326" spans="1:11" s="50" customFormat="1" x14ac:dyDescent="0.25">
      <c r="A326" s="98" t="s">
        <v>522</v>
      </c>
      <c r="B326" s="98" t="s">
        <v>121</v>
      </c>
      <c r="C326" s="98" t="s">
        <v>453</v>
      </c>
      <c r="D326" s="98" t="s">
        <v>292</v>
      </c>
      <c r="E326" s="93">
        <v>4.9649539749385999E-5</v>
      </c>
      <c r="F326" s="93">
        <f t="shared" si="8"/>
        <v>4.9761844761326578E-5</v>
      </c>
      <c r="K326" s="69"/>
    </row>
    <row r="327" spans="1:11" s="50" customFormat="1" x14ac:dyDescent="0.25">
      <c r="A327" s="98" t="s">
        <v>522</v>
      </c>
      <c r="B327" s="98" t="s">
        <v>121</v>
      </c>
      <c r="C327" s="98" t="s">
        <v>453</v>
      </c>
      <c r="D327" s="98" t="s">
        <v>293</v>
      </c>
      <c r="E327" s="93">
        <v>0</v>
      </c>
      <c r="F327" s="93">
        <f t="shared" si="8"/>
        <v>0</v>
      </c>
      <c r="K327" s="69"/>
    </row>
    <row r="328" spans="1:11" s="50" customFormat="1" x14ac:dyDescent="0.25">
      <c r="A328" s="98" t="s">
        <v>522</v>
      </c>
      <c r="B328" s="98" t="s">
        <v>121</v>
      </c>
      <c r="C328" s="98" t="s">
        <v>453</v>
      </c>
      <c r="D328" s="98" t="s">
        <v>294</v>
      </c>
      <c r="E328" s="93">
        <v>0</v>
      </c>
      <c r="F328" s="93">
        <f t="shared" si="8"/>
        <v>0</v>
      </c>
      <c r="K328" s="69"/>
    </row>
    <row r="329" spans="1:11" s="50" customFormat="1" x14ac:dyDescent="0.25">
      <c r="A329" s="98" t="s">
        <v>522</v>
      </c>
      <c r="B329" s="98" t="s">
        <v>121</v>
      </c>
      <c r="C329" s="98" t="s">
        <v>453</v>
      </c>
      <c r="D329" s="98" t="s">
        <v>304</v>
      </c>
      <c r="E329" s="93">
        <v>8.3025253966804198E-7</v>
      </c>
      <c r="F329" s="93">
        <f t="shared" si="8"/>
        <v>8.3213053333831094E-7</v>
      </c>
      <c r="K329" s="69"/>
    </row>
    <row r="330" spans="1:11" s="50" customFormat="1" x14ac:dyDescent="0.25">
      <c r="A330" s="98" t="s">
        <v>522</v>
      </c>
      <c r="B330" s="98" t="s">
        <v>121</v>
      </c>
      <c r="C330" s="98" t="s">
        <v>453</v>
      </c>
      <c r="D330" s="98" t="s">
        <v>305</v>
      </c>
      <c r="E330" s="93">
        <v>0</v>
      </c>
      <c r="F330" s="93">
        <f t="shared" si="8"/>
        <v>0</v>
      </c>
      <c r="K330" s="69"/>
    </row>
    <row r="331" spans="1:11" s="50" customFormat="1" x14ac:dyDescent="0.25">
      <c r="A331" s="98" t="s">
        <v>522</v>
      </c>
      <c r="B331" s="98" t="s">
        <v>121</v>
      </c>
      <c r="C331" s="98" t="s">
        <v>453</v>
      </c>
      <c r="D331" s="98" t="s">
        <v>317</v>
      </c>
      <c r="E331" s="93">
        <v>0</v>
      </c>
      <c r="F331" s="93">
        <f t="shared" si="8"/>
        <v>0</v>
      </c>
      <c r="K331" s="69"/>
    </row>
    <row r="332" spans="1:11" s="50" customFormat="1" x14ac:dyDescent="0.25">
      <c r="A332" s="98" t="s">
        <v>522</v>
      </c>
      <c r="B332" s="98" t="s">
        <v>121</v>
      </c>
      <c r="C332" s="98" t="s">
        <v>453</v>
      </c>
      <c r="D332" s="98" t="s">
        <v>318</v>
      </c>
      <c r="E332" s="93">
        <v>0</v>
      </c>
      <c r="F332" s="93">
        <f t="shared" si="8"/>
        <v>0</v>
      </c>
      <c r="K332" s="69"/>
    </row>
    <row r="333" spans="1:11" s="50" customFormat="1" x14ac:dyDescent="0.25">
      <c r="A333" s="98" t="s">
        <v>522</v>
      </c>
      <c r="B333" s="98" t="s">
        <v>121</v>
      </c>
      <c r="C333" s="98" t="s">
        <v>453</v>
      </c>
      <c r="D333" s="98" t="s">
        <v>319</v>
      </c>
      <c r="E333" s="93">
        <v>0</v>
      </c>
      <c r="F333" s="93">
        <f t="shared" si="8"/>
        <v>0</v>
      </c>
      <c r="K333" s="69"/>
    </row>
    <row r="334" spans="1:11" s="50" customFormat="1" x14ac:dyDescent="0.25">
      <c r="A334" s="98" t="s">
        <v>522</v>
      </c>
      <c r="B334" s="98" t="s">
        <v>121</v>
      </c>
      <c r="C334" s="98" t="s">
        <v>453</v>
      </c>
      <c r="D334" s="98" t="s">
        <v>320</v>
      </c>
      <c r="E334" s="93">
        <v>0</v>
      </c>
      <c r="F334" s="93">
        <f t="shared" si="8"/>
        <v>0</v>
      </c>
      <c r="K334" s="69"/>
    </row>
    <row r="335" spans="1:11" s="50" customFormat="1" x14ac:dyDescent="0.25">
      <c r="A335" s="98" t="s">
        <v>522</v>
      </c>
      <c r="B335" s="98" t="s">
        <v>121</v>
      </c>
      <c r="C335" s="98" t="s">
        <v>453</v>
      </c>
      <c r="D335" s="98" t="s">
        <v>327</v>
      </c>
      <c r="E335" s="93">
        <v>3.3305378327994902E-5</v>
      </c>
      <c r="F335" s="93">
        <f t="shared" si="8"/>
        <v>3.3380713586482515E-5</v>
      </c>
      <c r="K335" s="69"/>
    </row>
    <row r="336" spans="1:11" s="50" customFormat="1" x14ac:dyDescent="0.25">
      <c r="A336" s="98" t="s">
        <v>522</v>
      </c>
      <c r="B336" s="98" t="s">
        <v>121</v>
      </c>
      <c r="C336" s="98" t="s">
        <v>453</v>
      </c>
      <c r="D336" s="98" t="s">
        <v>328</v>
      </c>
      <c r="E336" s="93">
        <v>0</v>
      </c>
      <c r="F336" s="93">
        <f t="shared" si="8"/>
        <v>0</v>
      </c>
      <c r="K336" s="69"/>
    </row>
    <row r="337" spans="1:11" s="50" customFormat="1" x14ac:dyDescent="0.25">
      <c r="A337" s="98" t="s">
        <v>522</v>
      </c>
      <c r="B337" s="98" t="s">
        <v>121</v>
      </c>
      <c r="C337" s="98" t="s">
        <v>453</v>
      </c>
      <c r="D337" s="98" t="s">
        <v>329</v>
      </c>
      <c r="E337" s="93">
        <v>0</v>
      </c>
      <c r="F337" s="93">
        <f t="shared" si="8"/>
        <v>0</v>
      </c>
      <c r="K337" s="69"/>
    </row>
    <row r="338" spans="1:11" s="50" customFormat="1" x14ac:dyDescent="0.25">
      <c r="A338" s="98" t="s">
        <v>522</v>
      </c>
      <c r="B338" s="98" t="s">
        <v>121</v>
      </c>
      <c r="C338" s="98" t="s">
        <v>453</v>
      </c>
      <c r="D338" s="98" t="s">
        <v>330</v>
      </c>
      <c r="E338" s="93">
        <v>0</v>
      </c>
      <c r="F338" s="93">
        <f t="shared" si="8"/>
        <v>0</v>
      </c>
      <c r="K338" s="69"/>
    </row>
    <row r="339" spans="1:11" s="50" customFormat="1" x14ac:dyDescent="0.25">
      <c r="A339" s="98" t="s">
        <v>522</v>
      </c>
      <c r="B339" s="98" t="s">
        <v>121</v>
      </c>
      <c r="C339" s="98" t="s">
        <v>453</v>
      </c>
      <c r="D339" s="98" t="s">
        <v>346</v>
      </c>
      <c r="E339" s="93">
        <v>7.3929911130552804E-6</v>
      </c>
      <c r="F339" s="93">
        <f t="shared" si="8"/>
        <v>7.4097137243708969E-6</v>
      </c>
      <c r="K339" s="69"/>
    </row>
    <row r="340" spans="1:11" s="50" customFormat="1" x14ac:dyDescent="0.25">
      <c r="A340" s="98" t="s">
        <v>522</v>
      </c>
      <c r="B340" s="98" t="s">
        <v>121</v>
      </c>
      <c r="C340" s="98" t="s">
        <v>453</v>
      </c>
      <c r="D340" s="98" t="s">
        <v>347</v>
      </c>
      <c r="E340" s="93">
        <v>0</v>
      </c>
      <c r="F340" s="93">
        <f t="shared" si="8"/>
        <v>0</v>
      </c>
      <c r="K340" s="69"/>
    </row>
    <row r="341" spans="1:11" s="50" customFormat="1" x14ac:dyDescent="0.25">
      <c r="A341" s="98" t="s">
        <v>522</v>
      </c>
      <c r="B341" s="98" t="s">
        <v>121</v>
      </c>
      <c r="C341" s="98" t="s">
        <v>453</v>
      </c>
      <c r="D341" s="98" t="s">
        <v>348</v>
      </c>
      <c r="E341" s="93">
        <v>0</v>
      </c>
      <c r="F341" s="93">
        <f t="shared" si="8"/>
        <v>0</v>
      </c>
      <c r="K341" s="69"/>
    </row>
    <row r="342" spans="1:11" s="50" customFormat="1" x14ac:dyDescent="0.25">
      <c r="A342" s="98" t="s">
        <v>522</v>
      </c>
      <c r="B342" s="98" t="s">
        <v>121</v>
      </c>
      <c r="C342" s="98" t="s">
        <v>453</v>
      </c>
      <c r="D342" s="98" t="s">
        <v>389</v>
      </c>
      <c r="E342" s="93">
        <v>0</v>
      </c>
      <c r="F342" s="93">
        <f t="shared" si="8"/>
        <v>0</v>
      </c>
      <c r="K342" s="69"/>
    </row>
    <row r="343" spans="1:11" s="50" customFormat="1" x14ac:dyDescent="0.25">
      <c r="A343" s="98" t="s">
        <v>522</v>
      </c>
      <c r="B343" s="98" t="s">
        <v>121</v>
      </c>
      <c r="C343" s="98" t="s">
        <v>453</v>
      </c>
      <c r="D343" s="98" t="s">
        <v>391</v>
      </c>
      <c r="E343" s="93">
        <v>2.1101976853595901E-5</v>
      </c>
      <c r="F343" s="93">
        <f t="shared" si="8"/>
        <v>2.114970857023366E-5</v>
      </c>
      <c r="K343" s="69"/>
    </row>
    <row r="344" spans="1:11" s="50" customFormat="1" x14ac:dyDescent="0.25">
      <c r="A344" s="98" t="s">
        <v>522</v>
      </c>
      <c r="B344" s="98" t="s">
        <v>121</v>
      </c>
      <c r="C344" s="98" t="s">
        <v>453</v>
      </c>
      <c r="D344" s="98" t="s">
        <v>392</v>
      </c>
      <c r="E344" s="93">
        <v>0</v>
      </c>
      <c r="F344" s="93">
        <f t="shared" si="8"/>
        <v>0</v>
      </c>
      <c r="K344" s="69"/>
    </row>
    <row r="345" spans="1:11" s="50" customFormat="1" x14ac:dyDescent="0.25">
      <c r="A345" s="98" t="s">
        <v>522</v>
      </c>
      <c r="B345" s="98" t="s">
        <v>121</v>
      </c>
      <c r="C345" s="98" t="s">
        <v>453</v>
      </c>
      <c r="D345" s="98" t="s">
        <v>413</v>
      </c>
      <c r="E345" s="93">
        <v>0</v>
      </c>
      <c r="F345" s="93">
        <f t="shared" si="8"/>
        <v>0</v>
      </c>
      <c r="K345" s="69"/>
    </row>
    <row r="346" spans="1:11" s="50" customFormat="1" x14ac:dyDescent="0.25">
      <c r="A346" s="98" t="s">
        <v>522</v>
      </c>
      <c r="B346" s="98" t="s">
        <v>121</v>
      </c>
      <c r="C346" s="98" t="s">
        <v>453</v>
      </c>
      <c r="D346" s="98" t="s">
        <v>414</v>
      </c>
      <c r="E346" s="93">
        <v>0</v>
      </c>
      <c r="F346" s="93">
        <f t="shared" si="8"/>
        <v>0</v>
      </c>
      <c r="K346" s="69"/>
    </row>
    <row r="347" spans="1:11" s="50" customFormat="1" x14ac:dyDescent="0.25">
      <c r="A347" s="98" t="s">
        <v>523</v>
      </c>
      <c r="B347" s="98" t="s">
        <v>121</v>
      </c>
      <c r="C347" s="98" t="s">
        <v>453</v>
      </c>
      <c r="D347" s="98" t="s">
        <v>120</v>
      </c>
      <c r="E347" s="93">
        <v>1.0678210793028599E-6</v>
      </c>
      <c r="F347" s="93">
        <f t="shared" si="8"/>
        <v>1.0703204521515404E-6</v>
      </c>
      <c r="K347" s="69"/>
    </row>
    <row r="348" spans="1:11" s="50" customFormat="1" x14ac:dyDescent="0.25">
      <c r="A348" s="98" t="s">
        <v>523</v>
      </c>
      <c r="B348" s="98" t="s">
        <v>121</v>
      </c>
      <c r="C348" s="98" t="s">
        <v>453</v>
      </c>
      <c r="D348" s="98" t="s">
        <v>122</v>
      </c>
      <c r="E348" s="93">
        <v>4.4188526253502902E-6</v>
      </c>
      <c r="F348" s="93">
        <f t="shared" si="8"/>
        <v>4.4291955193876804E-6</v>
      </c>
      <c r="K348" s="69"/>
    </row>
    <row r="349" spans="1:11" s="50" customFormat="1" x14ac:dyDescent="0.25">
      <c r="A349" s="98" t="s">
        <v>523</v>
      </c>
      <c r="B349" s="98" t="s">
        <v>121</v>
      </c>
      <c r="C349" s="98" t="s">
        <v>453</v>
      </c>
      <c r="D349" s="98" t="s">
        <v>123</v>
      </c>
      <c r="E349" s="93">
        <v>1.4798638625276399E-2</v>
      </c>
      <c r="F349" s="93">
        <f t="shared" si="8"/>
        <v>1.4833276746113644E-2</v>
      </c>
      <c r="K349" s="69"/>
    </row>
    <row r="350" spans="1:11" s="50" customFormat="1" x14ac:dyDescent="0.25">
      <c r="A350" s="98" t="s">
        <v>523</v>
      </c>
      <c r="B350" s="98" t="s">
        <v>121</v>
      </c>
      <c r="C350" s="98" t="s">
        <v>453</v>
      </c>
      <c r="D350" s="98" t="s">
        <v>284</v>
      </c>
      <c r="E350" s="93">
        <v>0</v>
      </c>
      <c r="F350" s="93">
        <f t="shared" si="8"/>
        <v>0</v>
      </c>
      <c r="K350" s="69"/>
    </row>
    <row r="351" spans="1:11" s="50" customFormat="1" x14ac:dyDescent="0.25">
      <c r="A351" s="98" t="s">
        <v>523</v>
      </c>
      <c r="B351" s="98" t="s">
        <v>121</v>
      </c>
      <c r="C351" s="98" t="s">
        <v>453</v>
      </c>
      <c r="D351" s="98" t="s">
        <v>285</v>
      </c>
      <c r="E351" s="93">
        <v>2.27710700294335E-3</v>
      </c>
      <c r="F351" s="93">
        <f t="shared" si="8"/>
        <v>2.2824368653397847E-3</v>
      </c>
      <c r="K351" s="69"/>
    </row>
    <row r="352" spans="1:11" s="50" customFormat="1" x14ac:dyDescent="0.25">
      <c r="A352" s="98" t="s">
        <v>523</v>
      </c>
      <c r="B352" s="98" t="s">
        <v>121</v>
      </c>
      <c r="C352" s="98" t="s">
        <v>453</v>
      </c>
      <c r="D352" s="98" t="s">
        <v>292</v>
      </c>
      <c r="E352" s="93">
        <v>1.66124287689259E-4</v>
      </c>
      <c r="F352" s="93">
        <f t="shared" si="8"/>
        <v>1.6651312299341688E-4</v>
      </c>
      <c r="K352" s="69"/>
    </row>
    <row r="353" spans="1:11" s="50" customFormat="1" x14ac:dyDescent="0.25">
      <c r="A353" s="98" t="s">
        <v>523</v>
      </c>
      <c r="B353" s="98" t="s">
        <v>121</v>
      </c>
      <c r="C353" s="98" t="s">
        <v>453</v>
      </c>
      <c r="D353" s="98" t="s">
        <v>293</v>
      </c>
      <c r="E353" s="93">
        <v>0</v>
      </c>
      <c r="F353" s="93">
        <f t="shared" si="8"/>
        <v>0</v>
      </c>
      <c r="K353" s="69"/>
    </row>
    <row r="354" spans="1:11" s="50" customFormat="1" x14ac:dyDescent="0.25">
      <c r="A354" s="98" t="s">
        <v>523</v>
      </c>
      <c r="B354" s="98" t="s">
        <v>121</v>
      </c>
      <c r="C354" s="98" t="s">
        <v>453</v>
      </c>
      <c r="D354" s="98" t="s">
        <v>294</v>
      </c>
      <c r="E354" s="93">
        <v>0</v>
      </c>
      <c r="F354" s="93">
        <f t="shared" si="8"/>
        <v>0</v>
      </c>
      <c r="K354" s="69"/>
    </row>
    <row r="355" spans="1:11" s="50" customFormat="1" x14ac:dyDescent="0.25">
      <c r="A355" s="98" t="s">
        <v>523</v>
      </c>
      <c r="B355" s="98" t="s">
        <v>121</v>
      </c>
      <c r="C355" s="98" t="s">
        <v>453</v>
      </c>
      <c r="D355" s="98" t="s">
        <v>304</v>
      </c>
      <c r="E355" s="93">
        <v>8.8308723042323898E-7</v>
      </c>
      <c r="F355" s="93">
        <f t="shared" si="8"/>
        <v>8.8515420989153831E-7</v>
      </c>
      <c r="K355" s="69"/>
    </row>
    <row r="356" spans="1:11" s="50" customFormat="1" x14ac:dyDescent="0.25">
      <c r="A356" s="98" t="s">
        <v>523</v>
      </c>
      <c r="B356" s="98" t="s">
        <v>121</v>
      </c>
      <c r="C356" s="98" t="s">
        <v>453</v>
      </c>
      <c r="D356" s="98" t="s">
        <v>305</v>
      </c>
      <c r="E356" s="93">
        <v>3.40147924451331E-3</v>
      </c>
      <c r="F356" s="93">
        <f t="shared" si="8"/>
        <v>3.4094408450415906E-3</v>
      </c>
      <c r="K356" s="69"/>
    </row>
    <row r="357" spans="1:11" s="50" customFormat="1" x14ac:dyDescent="0.25">
      <c r="A357" s="98" t="s">
        <v>523</v>
      </c>
      <c r="B357" s="98" t="s">
        <v>121</v>
      </c>
      <c r="C357" s="98" t="s">
        <v>453</v>
      </c>
      <c r="D357" s="98" t="s">
        <v>317</v>
      </c>
      <c r="E357" s="93">
        <v>0</v>
      </c>
      <c r="F357" s="93">
        <f t="shared" si="8"/>
        <v>0</v>
      </c>
      <c r="K357" s="69"/>
    </row>
    <row r="358" spans="1:11" s="50" customFormat="1" x14ac:dyDescent="0.25">
      <c r="A358" s="98" t="s">
        <v>523</v>
      </c>
      <c r="B358" s="98" t="s">
        <v>121</v>
      </c>
      <c r="C358" s="98" t="s">
        <v>453</v>
      </c>
      <c r="D358" s="98" t="s">
        <v>318</v>
      </c>
      <c r="E358" s="93">
        <v>2.08261978658596E-3</v>
      </c>
      <c r="F358" s="93">
        <f t="shared" si="8"/>
        <v>2.0874944265884929E-3</v>
      </c>
      <c r="K358" s="69"/>
    </row>
    <row r="359" spans="1:11" s="50" customFormat="1" x14ac:dyDescent="0.25">
      <c r="A359" s="98" t="s">
        <v>523</v>
      </c>
      <c r="B359" s="98" t="s">
        <v>121</v>
      </c>
      <c r="C359" s="98" t="s">
        <v>453</v>
      </c>
      <c r="D359" s="98" t="s">
        <v>319</v>
      </c>
      <c r="E359" s="93">
        <v>0</v>
      </c>
      <c r="F359" s="93">
        <f t="shared" si="8"/>
        <v>0</v>
      </c>
      <c r="K359" s="69"/>
    </row>
    <row r="360" spans="1:11" s="50" customFormat="1" x14ac:dyDescent="0.25">
      <c r="A360" s="98" t="s">
        <v>523</v>
      </c>
      <c r="B360" s="98" t="s">
        <v>121</v>
      </c>
      <c r="C360" s="98" t="s">
        <v>453</v>
      </c>
      <c r="D360" s="98" t="s">
        <v>320</v>
      </c>
      <c r="E360" s="93">
        <v>6.5007243464991604E-3</v>
      </c>
      <c r="F360" s="93">
        <f t="shared" si="8"/>
        <v>6.5159401295955231E-3</v>
      </c>
      <c r="K360" s="69"/>
    </row>
    <row r="361" spans="1:11" s="50" customFormat="1" x14ac:dyDescent="0.25">
      <c r="A361" s="98" t="s">
        <v>523</v>
      </c>
      <c r="B361" s="98" t="s">
        <v>121</v>
      </c>
      <c r="C361" s="98" t="s">
        <v>453</v>
      </c>
      <c r="D361" s="98" t="s">
        <v>327</v>
      </c>
      <c r="E361" s="93">
        <v>3.4268252937379203E-5</v>
      </c>
      <c r="F361" s="93">
        <f t="shared" si="8"/>
        <v>3.4348462199608153E-5</v>
      </c>
      <c r="K361" s="69"/>
    </row>
    <row r="362" spans="1:11" s="50" customFormat="1" x14ac:dyDescent="0.25">
      <c r="A362" s="98" t="s">
        <v>523</v>
      </c>
      <c r="B362" s="98" t="s">
        <v>121</v>
      </c>
      <c r="C362" s="98" t="s">
        <v>453</v>
      </c>
      <c r="D362" s="98" t="s">
        <v>328</v>
      </c>
      <c r="E362" s="93">
        <v>1.7759787782589301E-3</v>
      </c>
      <c r="F362" s="93">
        <f t="shared" si="8"/>
        <v>1.7801356854639377E-3</v>
      </c>
      <c r="K362" s="69"/>
    </row>
    <row r="363" spans="1:11" s="50" customFormat="1" x14ac:dyDescent="0.25">
      <c r="A363" s="98" t="s">
        <v>523</v>
      </c>
      <c r="B363" s="98" t="s">
        <v>121</v>
      </c>
      <c r="C363" s="98" t="s">
        <v>453</v>
      </c>
      <c r="D363" s="98" t="s">
        <v>329</v>
      </c>
      <c r="E363" s="93">
        <v>1.40914715759418E-3</v>
      </c>
      <c r="F363" s="93">
        <f t="shared" si="8"/>
        <v>1.4124454481165825E-3</v>
      </c>
      <c r="K363" s="69"/>
    </row>
    <row r="364" spans="1:11" s="50" customFormat="1" x14ac:dyDescent="0.25">
      <c r="A364" s="98" t="s">
        <v>523</v>
      </c>
      <c r="B364" s="98" t="s">
        <v>121</v>
      </c>
      <c r="C364" s="98" t="s">
        <v>453</v>
      </c>
      <c r="D364" s="98" t="s">
        <v>330</v>
      </c>
      <c r="E364" s="93">
        <v>7.6098038486074396E-3</v>
      </c>
      <c r="F364" s="93">
        <f t="shared" si="8"/>
        <v>7.6276155752081276E-3</v>
      </c>
      <c r="K364" s="69"/>
    </row>
    <row r="365" spans="1:11" s="50" customFormat="1" x14ac:dyDescent="0.25">
      <c r="A365" s="98" t="s">
        <v>523</v>
      </c>
      <c r="B365" s="98" t="s">
        <v>121</v>
      </c>
      <c r="C365" s="98" t="s">
        <v>453</v>
      </c>
      <c r="D365" s="98" t="s">
        <v>346</v>
      </c>
      <c r="E365" s="93">
        <v>4.52462109447665E-7</v>
      </c>
      <c r="F365" s="93">
        <f t="shared" si="8"/>
        <v>4.5352115532466578E-7</v>
      </c>
      <c r="K365" s="69"/>
    </row>
    <row r="366" spans="1:11" s="50" customFormat="1" x14ac:dyDescent="0.25">
      <c r="A366" s="98" t="s">
        <v>523</v>
      </c>
      <c r="B366" s="98" t="s">
        <v>121</v>
      </c>
      <c r="C366" s="98" t="s">
        <v>453</v>
      </c>
      <c r="D366" s="98" t="s">
        <v>347</v>
      </c>
      <c r="E366" s="93">
        <v>5.41787347949578E-3</v>
      </c>
      <c r="F366" s="93">
        <f t="shared" si="8"/>
        <v>5.4305547105884255E-3</v>
      </c>
      <c r="K366" s="69"/>
    </row>
    <row r="367" spans="1:11" s="50" customFormat="1" x14ac:dyDescent="0.25">
      <c r="A367" s="98" t="s">
        <v>523</v>
      </c>
      <c r="B367" s="98" t="s">
        <v>121</v>
      </c>
      <c r="C367" s="98" t="s">
        <v>453</v>
      </c>
      <c r="D367" s="98" t="s">
        <v>348</v>
      </c>
      <c r="E367" s="93">
        <v>5.36187602836374E-3</v>
      </c>
      <c r="F367" s="93">
        <f t="shared" si="8"/>
        <v>5.3744261902054901E-3</v>
      </c>
      <c r="K367" s="69"/>
    </row>
    <row r="368" spans="1:11" s="50" customFormat="1" x14ac:dyDescent="0.25">
      <c r="A368" s="98" t="s">
        <v>523</v>
      </c>
      <c r="B368" s="98" t="s">
        <v>121</v>
      </c>
      <c r="C368" s="98" t="s">
        <v>453</v>
      </c>
      <c r="D368" s="98" t="s">
        <v>389</v>
      </c>
      <c r="E368" s="93">
        <v>0</v>
      </c>
      <c r="F368" s="93">
        <f t="shared" si="8"/>
        <v>0</v>
      </c>
      <c r="K368" s="69"/>
    </row>
    <row r="369" spans="1:11" s="50" customFormat="1" x14ac:dyDescent="0.25">
      <c r="A369" s="98" t="s">
        <v>523</v>
      </c>
      <c r="B369" s="98" t="s">
        <v>121</v>
      </c>
      <c r="C369" s="98" t="s">
        <v>453</v>
      </c>
      <c r="D369" s="98" t="s">
        <v>391</v>
      </c>
      <c r="E369" s="93">
        <v>2.80099758628852E-6</v>
      </c>
      <c r="F369" s="93">
        <f t="shared" si="8"/>
        <v>2.8075536821102654E-6</v>
      </c>
      <c r="K369" s="69"/>
    </row>
    <row r="370" spans="1:11" s="50" customFormat="1" x14ac:dyDescent="0.25">
      <c r="A370" s="98" t="s">
        <v>523</v>
      </c>
      <c r="B370" s="98" t="s">
        <v>121</v>
      </c>
      <c r="C370" s="98" t="s">
        <v>453</v>
      </c>
      <c r="D370" s="98" t="s">
        <v>392</v>
      </c>
      <c r="E370" s="93">
        <v>3.0321457189868298E-4</v>
      </c>
      <c r="F370" s="93">
        <f t="shared" si="8"/>
        <v>3.0392428468017501E-4</v>
      </c>
      <c r="K370" s="69"/>
    </row>
    <row r="371" spans="1:11" s="50" customFormat="1" x14ac:dyDescent="0.25">
      <c r="A371" s="98" t="s">
        <v>523</v>
      </c>
      <c r="B371" s="98" t="s">
        <v>121</v>
      </c>
      <c r="C371" s="98" t="s">
        <v>453</v>
      </c>
      <c r="D371" s="98" t="s">
        <v>413</v>
      </c>
      <c r="E371" s="93">
        <v>0</v>
      </c>
      <c r="F371" s="93">
        <f t="shared" si="8"/>
        <v>0</v>
      </c>
      <c r="K371" s="69"/>
    </row>
    <row r="372" spans="1:11" s="50" customFormat="1" x14ac:dyDescent="0.25">
      <c r="A372" s="98" t="s">
        <v>523</v>
      </c>
      <c r="B372" s="98" t="s">
        <v>121</v>
      </c>
      <c r="C372" s="98" t="s">
        <v>453</v>
      </c>
      <c r="D372" s="98" t="s">
        <v>414</v>
      </c>
      <c r="E372" s="93">
        <v>8.51733841895491E-3</v>
      </c>
      <c r="F372" s="93">
        <f t="shared" si="8"/>
        <v>8.5372743471735756E-3</v>
      </c>
      <c r="K372" s="69"/>
    </row>
    <row r="373" spans="1:11" s="50" customFormat="1" x14ac:dyDescent="0.25">
      <c r="A373" s="98" t="s">
        <v>524</v>
      </c>
      <c r="B373" s="98" t="s">
        <v>121</v>
      </c>
      <c r="C373" s="98" t="s">
        <v>453</v>
      </c>
      <c r="D373" s="98" t="s">
        <v>120</v>
      </c>
      <c r="E373" s="93">
        <v>3.8737732969835602E-7</v>
      </c>
      <c r="F373" s="93">
        <f t="shared" si="8"/>
        <v>3.8759126519590641E-7</v>
      </c>
      <c r="K373" s="69"/>
    </row>
    <row r="374" spans="1:11" s="50" customFormat="1" x14ac:dyDescent="0.25">
      <c r="A374" s="98" t="s">
        <v>524</v>
      </c>
      <c r="B374" s="98" t="s">
        <v>121</v>
      </c>
      <c r="C374" s="98" t="s">
        <v>453</v>
      </c>
      <c r="D374" s="98" t="s">
        <v>122</v>
      </c>
      <c r="E374" s="93">
        <v>3.44886960786385E-6</v>
      </c>
      <c r="F374" s="93">
        <f t="shared" si="8"/>
        <v>3.4507743027930018E-6</v>
      </c>
      <c r="K374" s="69"/>
    </row>
    <row r="375" spans="1:11" s="50" customFormat="1" x14ac:dyDescent="0.25">
      <c r="A375" s="98" t="s">
        <v>524</v>
      </c>
      <c r="B375" s="98" t="s">
        <v>121</v>
      </c>
      <c r="C375" s="98" t="s">
        <v>453</v>
      </c>
      <c r="D375" s="98" t="s">
        <v>123</v>
      </c>
      <c r="E375" s="93">
        <v>0</v>
      </c>
      <c r="F375" s="93">
        <f t="shared" si="8"/>
        <v>0</v>
      </c>
      <c r="K375" s="69"/>
    </row>
    <row r="376" spans="1:11" s="50" customFormat="1" x14ac:dyDescent="0.25">
      <c r="A376" s="98" t="s">
        <v>524</v>
      </c>
      <c r="B376" s="98" t="s">
        <v>121</v>
      </c>
      <c r="C376" s="98" t="s">
        <v>453</v>
      </c>
      <c r="D376" s="98" t="s">
        <v>284</v>
      </c>
      <c r="E376" s="93">
        <v>0</v>
      </c>
      <c r="F376" s="93">
        <f t="shared" si="8"/>
        <v>0</v>
      </c>
      <c r="K376" s="69"/>
    </row>
    <row r="377" spans="1:11" s="50" customFormat="1" x14ac:dyDescent="0.25">
      <c r="A377" s="98" t="s">
        <v>524</v>
      </c>
      <c r="B377" s="98" t="s">
        <v>121</v>
      </c>
      <c r="C377" s="98" t="s">
        <v>453</v>
      </c>
      <c r="D377" s="98" t="s">
        <v>285</v>
      </c>
      <c r="E377" s="93">
        <v>2.1497003666811201E-2</v>
      </c>
      <c r="F377" s="93">
        <f t="shared" si="8"/>
        <v>2.1508875740427081E-2</v>
      </c>
      <c r="K377" s="69"/>
    </row>
    <row r="378" spans="1:11" s="50" customFormat="1" x14ac:dyDescent="0.25">
      <c r="A378" s="98" t="s">
        <v>524</v>
      </c>
      <c r="B378" s="98" t="s">
        <v>121</v>
      </c>
      <c r="C378" s="98" t="s">
        <v>453</v>
      </c>
      <c r="D378" s="98" t="s">
        <v>292</v>
      </c>
      <c r="E378" s="93">
        <v>8.5884577819523694E-5</v>
      </c>
      <c r="F378" s="93">
        <f t="shared" si="8"/>
        <v>8.5932008989287887E-5</v>
      </c>
      <c r="K378" s="69"/>
    </row>
    <row r="379" spans="1:11" s="50" customFormat="1" x14ac:dyDescent="0.25">
      <c r="A379" s="98" t="s">
        <v>524</v>
      </c>
      <c r="B379" s="98" t="s">
        <v>121</v>
      </c>
      <c r="C379" s="98" t="s">
        <v>453</v>
      </c>
      <c r="D379" s="98" t="s">
        <v>293</v>
      </c>
      <c r="E379" s="93">
        <v>0</v>
      </c>
      <c r="F379" s="93">
        <f t="shared" si="8"/>
        <v>0</v>
      </c>
      <c r="K379" s="69"/>
    </row>
    <row r="380" spans="1:11" s="50" customFormat="1" x14ac:dyDescent="0.25">
      <c r="A380" s="98" t="s">
        <v>524</v>
      </c>
      <c r="B380" s="98" t="s">
        <v>121</v>
      </c>
      <c r="C380" s="98" t="s">
        <v>453</v>
      </c>
      <c r="D380" s="98" t="s">
        <v>294</v>
      </c>
      <c r="E380" s="93">
        <v>0</v>
      </c>
      <c r="F380" s="93">
        <f t="shared" si="8"/>
        <v>0</v>
      </c>
      <c r="K380" s="69"/>
    </row>
    <row r="381" spans="1:11" s="50" customFormat="1" x14ac:dyDescent="0.25">
      <c r="A381" s="98" t="s">
        <v>524</v>
      </c>
      <c r="B381" s="98" t="s">
        <v>121</v>
      </c>
      <c r="C381" s="98" t="s">
        <v>453</v>
      </c>
      <c r="D381" s="98" t="s">
        <v>304</v>
      </c>
      <c r="E381" s="93">
        <v>0</v>
      </c>
      <c r="F381" s="93">
        <f t="shared" si="8"/>
        <v>0</v>
      </c>
      <c r="K381" s="69"/>
    </row>
    <row r="382" spans="1:11" s="50" customFormat="1" x14ac:dyDescent="0.25">
      <c r="A382" s="98" t="s">
        <v>524</v>
      </c>
      <c r="B382" s="98" t="s">
        <v>121</v>
      </c>
      <c r="C382" s="98" t="s">
        <v>453</v>
      </c>
      <c r="D382" s="98" t="s">
        <v>305</v>
      </c>
      <c r="E382" s="93">
        <v>2.67186879458267E-2</v>
      </c>
      <c r="F382" s="93">
        <f t="shared" si="8"/>
        <v>2.6733443780413185E-2</v>
      </c>
      <c r="K382" s="69"/>
    </row>
    <row r="383" spans="1:11" s="50" customFormat="1" x14ac:dyDescent="0.25">
      <c r="A383" s="98" t="s">
        <v>524</v>
      </c>
      <c r="B383" s="98" t="s">
        <v>121</v>
      </c>
      <c r="C383" s="98" t="s">
        <v>453</v>
      </c>
      <c r="D383" s="98" t="s">
        <v>317</v>
      </c>
      <c r="E383" s="93">
        <v>0</v>
      </c>
      <c r="F383" s="93">
        <f t="shared" ref="F383:F446" si="9">E383+(E383*VLOOKUP(A383,$A$29:$F$36,6,0))</f>
        <v>0</v>
      </c>
      <c r="K383" s="69"/>
    </row>
    <row r="384" spans="1:11" s="50" customFormat="1" x14ac:dyDescent="0.25">
      <c r="A384" s="98" t="s">
        <v>524</v>
      </c>
      <c r="B384" s="98" t="s">
        <v>121</v>
      </c>
      <c r="C384" s="98" t="s">
        <v>453</v>
      </c>
      <c r="D384" s="98" t="s">
        <v>318</v>
      </c>
      <c r="E384" s="93">
        <v>0</v>
      </c>
      <c r="F384" s="93">
        <f t="shared" si="9"/>
        <v>0</v>
      </c>
      <c r="K384" s="69"/>
    </row>
    <row r="385" spans="1:11" s="50" customFormat="1" x14ac:dyDescent="0.25">
      <c r="A385" s="98" t="s">
        <v>524</v>
      </c>
      <c r="B385" s="98" t="s">
        <v>121</v>
      </c>
      <c r="C385" s="98" t="s">
        <v>453</v>
      </c>
      <c r="D385" s="98" t="s">
        <v>319</v>
      </c>
      <c r="E385" s="93">
        <v>0</v>
      </c>
      <c r="F385" s="93">
        <f t="shared" si="9"/>
        <v>0</v>
      </c>
      <c r="K385" s="69"/>
    </row>
    <row r="386" spans="1:11" s="50" customFormat="1" x14ac:dyDescent="0.25">
      <c r="A386" s="98" t="s">
        <v>524</v>
      </c>
      <c r="B386" s="98" t="s">
        <v>121</v>
      </c>
      <c r="C386" s="98" t="s">
        <v>453</v>
      </c>
      <c r="D386" s="98" t="s">
        <v>320</v>
      </c>
      <c r="E386" s="93">
        <v>0</v>
      </c>
      <c r="F386" s="93">
        <f t="shared" si="9"/>
        <v>0</v>
      </c>
      <c r="K386" s="69"/>
    </row>
    <row r="387" spans="1:11" s="50" customFormat="1" x14ac:dyDescent="0.25">
      <c r="A387" s="98" t="s">
        <v>524</v>
      </c>
      <c r="B387" s="98" t="s">
        <v>121</v>
      </c>
      <c r="C387" s="98" t="s">
        <v>453</v>
      </c>
      <c r="D387" s="98" t="s">
        <v>327</v>
      </c>
      <c r="E387" s="93">
        <v>2.7691053072378001E-5</v>
      </c>
      <c r="F387" s="93">
        <f t="shared" si="9"/>
        <v>2.770634591158815E-5</v>
      </c>
      <c r="K387" s="69"/>
    </row>
    <row r="388" spans="1:11" s="50" customFormat="1" x14ac:dyDescent="0.25">
      <c r="A388" s="98" t="s">
        <v>524</v>
      </c>
      <c r="B388" s="98" t="s">
        <v>121</v>
      </c>
      <c r="C388" s="98" t="s">
        <v>453</v>
      </c>
      <c r="D388" s="98" t="s">
        <v>328</v>
      </c>
      <c r="E388" s="93">
        <v>0</v>
      </c>
      <c r="F388" s="93">
        <f t="shared" si="9"/>
        <v>0</v>
      </c>
      <c r="K388" s="69"/>
    </row>
    <row r="389" spans="1:11" s="50" customFormat="1" x14ac:dyDescent="0.25">
      <c r="A389" s="98" t="s">
        <v>524</v>
      </c>
      <c r="B389" s="98" t="s">
        <v>121</v>
      </c>
      <c r="C389" s="98" t="s">
        <v>453</v>
      </c>
      <c r="D389" s="98" t="s">
        <v>329</v>
      </c>
      <c r="E389" s="93">
        <v>0</v>
      </c>
      <c r="F389" s="93">
        <f t="shared" si="9"/>
        <v>0</v>
      </c>
      <c r="K389" s="69"/>
    </row>
    <row r="390" spans="1:11" s="50" customFormat="1" x14ac:dyDescent="0.25">
      <c r="A390" s="98" t="s">
        <v>524</v>
      </c>
      <c r="B390" s="98" t="s">
        <v>121</v>
      </c>
      <c r="C390" s="98" t="s">
        <v>453</v>
      </c>
      <c r="D390" s="98" t="s">
        <v>330</v>
      </c>
      <c r="E390" s="93">
        <v>0</v>
      </c>
      <c r="F390" s="93">
        <f t="shared" si="9"/>
        <v>0</v>
      </c>
      <c r="K390" s="69"/>
    </row>
    <row r="391" spans="1:11" s="50" customFormat="1" x14ac:dyDescent="0.25">
      <c r="A391" s="98" t="s">
        <v>524</v>
      </c>
      <c r="B391" s="98" t="s">
        <v>121</v>
      </c>
      <c r="C391" s="98" t="s">
        <v>453</v>
      </c>
      <c r="D391" s="98" t="s">
        <v>346</v>
      </c>
      <c r="E391" s="93">
        <v>3.8917578418078496E-6</v>
      </c>
      <c r="F391" s="93">
        <f t="shared" si="9"/>
        <v>3.8939071290438399E-6</v>
      </c>
      <c r="K391" s="69"/>
    </row>
    <row r="392" spans="1:11" s="50" customFormat="1" x14ac:dyDescent="0.25">
      <c r="A392" s="98" t="s">
        <v>524</v>
      </c>
      <c r="B392" s="98" t="s">
        <v>121</v>
      </c>
      <c r="C392" s="98" t="s">
        <v>453</v>
      </c>
      <c r="D392" s="98" t="s">
        <v>347</v>
      </c>
      <c r="E392" s="93">
        <v>4.49092448497092E-2</v>
      </c>
      <c r="F392" s="93">
        <f t="shared" si="9"/>
        <v>4.4934046718339497E-2</v>
      </c>
      <c r="K392" s="69"/>
    </row>
    <row r="393" spans="1:11" s="50" customFormat="1" x14ac:dyDescent="0.25">
      <c r="A393" s="98" t="s">
        <v>524</v>
      </c>
      <c r="B393" s="98" t="s">
        <v>121</v>
      </c>
      <c r="C393" s="98" t="s">
        <v>453</v>
      </c>
      <c r="D393" s="98" t="s">
        <v>348</v>
      </c>
      <c r="E393" s="93">
        <v>4.4935396514611703E-2</v>
      </c>
      <c r="F393" s="93">
        <f t="shared" si="9"/>
        <v>4.496021282592879E-2</v>
      </c>
      <c r="K393" s="69"/>
    </row>
    <row r="394" spans="1:11" s="50" customFormat="1" x14ac:dyDescent="0.25">
      <c r="A394" s="98" t="s">
        <v>524</v>
      </c>
      <c r="B394" s="98" t="s">
        <v>121</v>
      </c>
      <c r="C394" s="98" t="s">
        <v>453</v>
      </c>
      <c r="D394" s="98" t="s">
        <v>389</v>
      </c>
      <c r="E394" s="93">
        <v>0</v>
      </c>
      <c r="F394" s="93">
        <f t="shared" si="9"/>
        <v>0</v>
      </c>
      <c r="K394" s="69"/>
    </row>
    <row r="395" spans="1:11" s="50" customFormat="1" x14ac:dyDescent="0.25">
      <c r="A395" s="98" t="s">
        <v>524</v>
      </c>
      <c r="B395" s="98" t="s">
        <v>121</v>
      </c>
      <c r="C395" s="98" t="s">
        <v>453</v>
      </c>
      <c r="D395" s="98" t="s">
        <v>391</v>
      </c>
      <c r="E395" s="93">
        <v>0</v>
      </c>
      <c r="F395" s="93">
        <f t="shared" si="9"/>
        <v>0</v>
      </c>
      <c r="K395" s="69"/>
    </row>
    <row r="396" spans="1:11" s="50" customFormat="1" x14ac:dyDescent="0.25">
      <c r="A396" s="98" t="s">
        <v>524</v>
      </c>
      <c r="B396" s="98" t="s">
        <v>121</v>
      </c>
      <c r="C396" s="98" t="s">
        <v>453</v>
      </c>
      <c r="D396" s="98" t="s">
        <v>392</v>
      </c>
      <c r="E396" s="93">
        <v>4.9685302918812599E-4</v>
      </c>
      <c r="F396" s="93">
        <f t="shared" si="9"/>
        <v>4.9712742444014437E-4</v>
      </c>
      <c r="K396" s="69"/>
    </row>
    <row r="397" spans="1:11" s="50" customFormat="1" x14ac:dyDescent="0.25">
      <c r="A397" s="98" t="s">
        <v>524</v>
      </c>
      <c r="B397" s="98" t="s">
        <v>121</v>
      </c>
      <c r="C397" s="98" t="s">
        <v>453</v>
      </c>
      <c r="D397" s="98" t="s">
        <v>413</v>
      </c>
      <c r="E397" s="93">
        <v>0</v>
      </c>
      <c r="F397" s="93">
        <f t="shared" si="9"/>
        <v>0</v>
      </c>
      <c r="K397" s="69"/>
    </row>
    <row r="398" spans="1:11" s="50" customFormat="1" x14ac:dyDescent="0.25">
      <c r="A398" s="98" t="s">
        <v>524</v>
      </c>
      <c r="B398" s="98" t="s">
        <v>121</v>
      </c>
      <c r="C398" s="98" t="s">
        <v>453</v>
      </c>
      <c r="D398" s="98" t="s">
        <v>414</v>
      </c>
      <c r="E398" s="93">
        <v>7.5246065619705899E-2</v>
      </c>
      <c r="F398" s="93">
        <f t="shared" si="9"/>
        <v>7.5287621496245183E-2</v>
      </c>
      <c r="K398" s="69"/>
    </row>
    <row r="399" spans="1:11" s="50" customFormat="1" x14ac:dyDescent="0.25">
      <c r="A399" s="98" t="s">
        <v>518</v>
      </c>
      <c r="B399" s="98" t="s">
        <v>88</v>
      </c>
      <c r="C399" s="98" t="s">
        <v>454</v>
      </c>
      <c r="D399" s="98" t="s">
        <v>87</v>
      </c>
      <c r="E399" s="93">
        <v>3.6541943772216599E-4</v>
      </c>
      <c r="F399" s="93">
        <f t="shared" si="9"/>
        <v>3.6589636030476237E-4</v>
      </c>
      <c r="K399" s="69"/>
    </row>
    <row r="400" spans="1:11" s="50" customFormat="1" x14ac:dyDescent="0.25">
      <c r="A400" s="98" t="s">
        <v>518</v>
      </c>
      <c r="B400" s="98" t="s">
        <v>88</v>
      </c>
      <c r="C400" s="98" t="s">
        <v>454</v>
      </c>
      <c r="D400" s="98" t="s">
        <v>89</v>
      </c>
      <c r="E400" s="93">
        <v>2.1392963626795198E-3</v>
      </c>
      <c r="F400" s="93">
        <f t="shared" si="9"/>
        <v>2.142088438417439E-3</v>
      </c>
      <c r="K400" s="69"/>
    </row>
    <row r="401" spans="1:11" s="50" customFormat="1" x14ac:dyDescent="0.25">
      <c r="A401" s="98" t="s">
        <v>518</v>
      </c>
      <c r="B401" s="98" t="s">
        <v>88</v>
      </c>
      <c r="C401" s="98" t="s">
        <v>454</v>
      </c>
      <c r="D401" s="98" t="s">
        <v>141</v>
      </c>
      <c r="E401" s="93">
        <v>6.6461937583960204E-4</v>
      </c>
      <c r="F401" s="93">
        <f t="shared" si="9"/>
        <v>6.6548679545784908E-4</v>
      </c>
      <c r="K401" s="69"/>
    </row>
    <row r="402" spans="1:11" s="50" customFormat="1" x14ac:dyDescent="0.25">
      <c r="A402" s="98" t="s">
        <v>519</v>
      </c>
      <c r="B402" s="98" t="s">
        <v>88</v>
      </c>
      <c r="C402" s="98" t="s">
        <v>454</v>
      </c>
      <c r="D402" s="98" t="s">
        <v>87</v>
      </c>
      <c r="E402" s="93">
        <v>1.5395617110278801E-3</v>
      </c>
      <c r="F402" s="93">
        <f t="shared" si="9"/>
        <v>1.5433589676227578E-3</v>
      </c>
      <c r="K402" s="69"/>
    </row>
    <row r="403" spans="1:11" s="50" customFormat="1" x14ac:dyDescent="0.25">
      <c r="A403" s="98" t="s">
        <v>519</v>
      </c>
      <c r="B403" s="98" t="s">
        <v>88</v>
      </c>
      <c r="C403" s="98" t="s">
        <v>454</v>
      </c>
      <c r="D403" s="98" t="s">
        <v>89</v>
      </c>
      <c r="E403" s="93">
        <v>7.9320059500446096E-3</v>
      </c>
      <c r="F403" s="93">
        <f t="shared" si="9"/>
        <v>7.9515698698853464E-3</v>
      </c>
      <c r="K403" s="69"/>
    </row>
    <row r="404" spans="1:11" s="50" customFormat="1" x14ac:dyDescent="0.25">
      <c r="A404" s="98" t="s">
        <v>519</v>
      </c>
      <c r="B404" s="98" t="s">
        <v>88</v>
      </c>
      <c r="C404" s="98" t="s">
        <v>454</v>
      </c>
      <c r="D404" s="98" t="s">
        <v>141</v>
      </c>
      <c r="E404" s="93">
        <v>1.13642349345922E-3</v>
      </c>
      <c r="F404" s="93">
        <f t="shared" si="9"/>
        <v>1.1392264285895247E-3</v>
      </c>
      <c r="K404" s="69"/>
    </row>
    <row r="405" spans="1:11" s="50" customFormat="1" x14ac:dyDescent="0.25">
      <c r="A405" s="98" t="s">
        <v>520</v>
      </c>
      <c r="B405" s="98" t="s">
        <v>88</v>
      </c>
      <c r="C405" s="98" t="s">
        <v>454</v>
      </c>
      <c r="D405" s="98" t="s">
        <v>87</v>
      </c>
      <c r="E405" s="93">
        <v>1.4089904859967001E-3</v>
      </c>
      <c r="F405" s="93">
        <f t="shared" si="9"/>
        <v>1.4089904859967001E-3</v>
      </c>
      <c r="K405" s="69"/>
    </row>
    <row r="406" spans="1:11" s="50" customFormat="1" x14ac:dyDescent="0.25">
      <c r="A406" s="98" t="s">
        <v>520</v>
      </c>
      <c r="B406" s="98" t="s">
        <v>88</v>
      </c>
      <c r="C406" s="98" t="s">
        <v>454</v>
      </c>
      <c r="D406" s="98" t="s">
        <v>89</v>
      </c>
      <c r="E406" s="93">
        <v>7.1299075808575803E-3</v>
      </c>
      <c r="F406" s="93">
        <f t="shared" si="9"/>
        <v>7.1299075808575803E-3</v>
      </c>
      <c r="K406" s="69"/>
    </row>
    <row r="407" spans="1:11" s="50" customFormat="1" x14ac:dyDescent="0.25">
      <c r="A407" s="98" t="s">
        <v>520</v>
      </c>
      <c r="B407" s="98" t="s">
        <v>88</v>
      </c>
      <c r="C407" s="98" t="s">
        <v>454</v>
      </c>
      <c r="D407" s="98" t="s">
        <v>141</v>
      </c>
      <c r="E407" s="93">
        <v>1.1626713719698201E-3</v>
      </c>
      <c r="F407" s="93">
        <f t="shared" si="9"/>
        <v>1.1626713719698201E-3</v>
      </c>
      <c r="K407" s="69"/>
    </row>
    <row r="408" spans="1:11" s="50" customFormat="1" x14ac:dyDescent="0.25">
      <c r="A408" s="98" t="s">
        <v>521</v>
      </c>
      <c r="B408" s="98" t="s">
        <v>88</v>
      </c>
      <c r="C408" s="98" t="s">
        <v>454</v>
      </c>
      <c r="D408" s="98" t="s">
        <v>87</v>
      </c>
      <c r="E408" s="93">
        <v>1.28207561320995E-3</v>
      </c>
      <c r="F408" s="93">
        <f t="shared" si="9"/>
        <v>1.2860712918896723E-3</v>
      </c>
      <c r="K408" s="69"/>
    </row>
    <row r="409" spans="1:11" s="50" customFormat="1" x14ac:dyDescent="0.25">
      <c r="A409" s="98" t="s">
        <v>521</v>
      </c>
      <c r="B409" s="98" t="s">
        <v>88</v>
      </c>
      <c r="C409" s="98" t="s">
        <v>454</v>
      </c>
      <c r="D409" s="98" t="s">
        <v>89</v>
      </c>
      <c r="E409" s="93">
        <v>7.45593037365129E-3</v>
      </c>
      <c r="F409" s="93">
        <f t="shared" si="9"/>
        <v>7.4791673042383273E-3</v>
      </c>
      <c r="K409" s="69"/>
    </row>
    <row r="410" spans="1:11" s="50" customFormat="1" x14ac:dyDescent="0.25">
      <c r="A410" s="98" t="s">
        <v>521</v>
      </c>
      <c r="B410" s="98" t="s">
        <v>88</v>
      </c>
      <c r="C410" s="98" t="s">
        <v>454</v>
      </c>
      <c r="D410" s="98" t="s">
        <v>141</v>
      </c>
      <c r="E410" s="93">
        <v>2.1000902587853302E-3</v>
      </c>
      <c r="F410" s="93">
        <f t="shared" si="9"/>
        <v>2.1066353375514039E-3</v>
      </c>
      <c r="K410" s="69"/>
    </row>
    <row r="411" spans="1:11" s="50" customFormat="1" x14ac:dyDescent="0.25">
      <c r="A411" s="98" t="s">
        <v>522</v>
      </c>
      <c r="B411" s="98" t="s">
        <v>88</v>
      </c>
      <c r="C411" s="98" t="s">
        <v>454</v>
      </c>
      <c r="D411" s="98" t="s">
        <v>87</v>
      </c>
      <c r="E411" s="93">
        <v>9.9692748271740608E-4</v>
      </c>
      <c r="F411" s="93">
        <f t="shared" si="9"/>
        <v>9.9918248756570086E-4</v>
      </c>
      <c r="K411" s="69"/>
    </row>
    <row r="412" spans="1:11" s="50" customFormat="1" x14ac:dyDescent="0.25">
      <c r="A412" s="98" t="s">
        <v>522</v>
      </c>
      <c r="B412" s="98" t="s">
        <v>88</v>
      </c>
      <c r="C412" s="98" t="s">
        <v>454</v>
      </c>
      <c r="D412" s="98" t="s">
        <v>89</v>
      </c>
      <c r="E412" s="93">
        <v>5.6887943435912896E-3</v>
      </c>
      <c r="F412" s="93">
        <f t="shared" si="9"/>
        <v>5.7016621389406391E-3</v>
      </c>
      <c r="K412" s="69"/>
    </row>
    <row r="413" spans="1:11" s="50" customFormat="1" x14ac:dyDescent="0.25">
      <c r="A413" s="98" t="s">
        <v>522</v>
      </c>
      <c r="B413" s="98" t="s">
        <v>88</v>
      </c>
      <c r="C413" s="98" t="s">
        <v>454</v>
      </c>
      <c r="D413" s="98" t="s">
        <v>141</v>
      </c>
      <c r="E413" s="93">
        <v>1.79280295831442E-3</v>
      </c>
      <c r="F413" s="93">
        <f t="shared" si="9"/>
        <v>1.7968581974698462E-3</v>
      </c>
      <c r="K413" s="69"/>
    </row>
    <row r="414" spans="1:11" s="50" customFormat="1" x14ac:dyDescent="0.25">
      <c r="A414" s="98" t="s">
        <v>523</v>
      </c>
      <c r="B414" s="98" t="s">
        <v>88</v>
      </c>
      <c r="C414" s="98" t="s">
        <v>454</v>
      </c>
      <c r="D414" s="98" t="s">
        <v>87</v>
      </c>
      <c r="E414" s="93">
        <v>3.2600290414225102E-3</v>
      </c>
      <c r="F414" s="93">
        <f t="shared" si="9"/>
        <v>3.2676595595214418E-3</v>
      </c>
      <c r="K414" s="69"/>
    </row>
    <row r="415" spans="1:11" s="50" customFormat="1" x14ac:dyDescent="0.25">
      <c r="A415" s="98" t="s">
        <v>523</v>
      </c>
      <c r="B415" s="98" t="s">
        <v>88</v>
      </c>
      <c r="C415" s="98" t="s">
        <v>454</v>
      </c>
      <c r="D415" s="98" t="s">
        <v>89</v>
      </c>
      <c r="E415" s="93">
        <v>1.7713201951341601E-2</v>
      </c>
      <c r="F415" s="93">
        <f t="shared" si="9"/>
        <v>1.7754661983250018E-2</v>
      </c>
      <c r="K415" s="69"/>
    </row>
    <row r="416" spans="1:11" s="50" customFormat="1" x14ac:dyDescent="0.25">
      <c r="A416" s="98" t="s">
        <v>523</v>
      </c>
      <c r="B416" s="98" t="s">
        <v>88</v>
      </c>
      <c r="C416" s="98" t="s">
        <v>454</v>
      </c>
      <c r="D416" s="98" t="s">
        <v>141</v>
      </c>
      <c r="E416" s="93">
        <v>5.3042338837899902E-3</v>
      </c>
      <c r="F416" s="93">
        <f t="shared" si="9"/>
        <v>5.316649126763889E-3</v>
      </c>
      <c r="K416" s="69"/>
    </row>
    <row r="417" spans="1:11" s="50" customFormat="1" x14ac:dyDescent="0.25">
      <c r="A417" s="98" t="s">
        <v>524</v>
      </c>
      <c r="B417" s="98" t="s">
        <v>88</v>
      </c>
      <c r="C417" s="98" t="s">
        <v>454</v>
      </c>
      <c r="D417" s="98" t="s">
        <v>87</v>
      </c>
      <c r="E417" s="93">
        <v>1.66923946903995E-3</v>
      </c>
      <c r="F417" s="93">
        <f t="shared" si="9"/>
        <v>1.6701613339735997E-3</v>
      </c>
      <c r="K417" s="69"/>
    </row>
    <row r="418" spans="1:11" s="50" customFormat="1" x14ac:dyDescent="0.25">
      <c r="A418" s="98" t="s">
        <v>524</v>
      </c>
      <c r="B418" s="98" t="s">
        <v>88</v>
      </c>
      <c r="C418" s="98" t="s">
        <v>454</v>
      </c>
      <c r="D418" s="98" t="s">
        <v>89</v>
      </c>
      <c r="E418" s="93">
        <v>9.6225246313820303E-3</v>
      </c>
      <c r="F418" s="93">
        <f t="shared" si="9"/>
        <v>9.6278388287727463E-3</v>
      </c>
      <c r="K418" s="69"/>
    </row>
    <row r="419" spans="1:11" s="50" customFormat="1" x14ac:dyDescent="0.25">
      <c r="A419" s="98" t="s">
        <v>524</v>
      </c>
      <c r="B419" s="98" t="s">
        <v>88</v>
      </c>
      <c r="C419" s="98" t="s">
        <v>454</v>
      </c>
      <c r="D419" s="98" t="s">
        <v>141</v>
      </c>
      <c r="E419" s="93">
        <v>2.8778530872236199E-3</v>
      </c>
      <c r="F419" s="93">
        <f t="shared" si="9"/>
        <v>2.8794424288935919E-3</v>
      </c>
      <c r="K419" s="69"/>
    </row>
    <row r="420" spans="1:11" s="50" customFormat="1" x14ac:dyDescent="0.25">
      <c r="A420" s="98" t="s">
        <v>518</v>
      </c>
      <c r="B420" s="98" t="s">
        <v>81</v>
      </c>
      <c r="C420" s="98" t="s">
        <v>455</v>
      </c>
      <c r="D420" s="98" t="s">
        <v>80</v>
      </c>
      <c r="E420" s="93">
        <v>2.7616868210116499E-3</v>
      </c>
      <c r="F420" s="93">
        <f t="shared" si="9"/>
        <v>2.7652912018273214E-3</v>
      </c>
      <c r="K420" s="69"/>
    </row>
    <row r="421" spans="1:11" s="50" customFormat="1" x14ac:dyDescent="0.25">
      <c r="A421" s="98" t="s">
        <v>519</v>
      </c>
      <c r="B421" s="98" t="s">
        <v>81</v>
      </c>
      <c r="C421" s="98" t="s">
        <v>455</v>
      </c>
      <c r="D421" s="98" t="s">
        <v>80</v>
      </c>
      <c r="E421" s="93">
        <v>8.9282868467389605E-4</v>
      </c>
      <c r="F421" s="93">
        <f t="shared" si="9"/>
        <v>8.9503080465823273E-4</v>
      </c>
      <c r="K421" s="69"/>
    </row>
    <row r="422" spans="1:11" s="50" customFormat="1" x14ac:dyDescent="0.25">
      <c r="A422" s="98" t="s">
        <v>520</v>
      </c>
      <c r="B422" s="98" t="s">
        <v>81</v>
      </c>
      <c r="C422" s="98" t="s">
        <v>455</v>
      </c>
      <c r="D422" s="98" t="s">
        <v>80</v>
      </c>
      <c r="E422" s="93">
        <v>8.7944342940506797E-4</v>
      </c>
      <c r="F422" s="93">
        <f t="shared" si="9"/>
        <v>8.7944342940506797E-4</v>
      </c>
      <c r="K422" s="69"/>
    </row>
    <row r="423" spans="1:11" s="50" customFormat="1" x14ac:dyDescent="0.25">
      <c r="A423" s="98" t="s">
        <v>521</v>
      </c>
      <c r="B423" s="98" t="s">
        <v>81</v>
      </c>
      <c r="C423" s="98" t="s">
        <v>455</v>
      </c>
      <c r="D423" s="98" t="s">
        <v>80</v>
      </c>
      <c r="E423" s="93">
        <v>1.38886202117291E-2</v>
      </c>
      <c r="F423" s="93">
        <f t="shared" si="9"/>
        <v>1.3931905071919074E-2</v>
      </c>
      <c r="K423" s="69"/>
    </row>
    <row r="424" spans="1:11" s="50" customFormat="1" x14ac:dyDescent="0.25">
      <c r="A424" s="98" t="s">
        <v>522</v>
      </c>
      <c r="B424" s="98" t="s">
        <v>81</v>
      </c>
      <c r="C424" s="98" t="s">
        <v>455</v>
      </c>
      <c r="D424" s="98" t="s">
        <v>80</v>
      </c>
      <c r="E424" s="93">
        <v>2.8189147969117901E-3</v>
      </c>
      <c r="F424" s="93">
        <f t="shared" si="9"/>
        <v>2.8252910546077248E-3</v>
      </c>
      <c r="K424" s="69"/>
    </row>
    <row r="425" spans="1:11" s="50" customFormat="1" x14ac:dyDescent="0.25">
      <c r="A425" s="98" t="s">
        <v>523</v>
      </c>
      <c r="B425" s="98" t="s">
        <v>81</v>
      </c>
      <c r="C425" s="98" t="s">
        <v>455</v>
      </c>
      <c r="D425" s="98" t="s">
        <v>80</v>
      </c>
      <c r="E425" s="93">
        <v>1.74265791134395E-4</v>
      </c>
      <c r="F425" s="93">
        <f t="shared" si="9"/>
        <v>1.746736826765806E-4</v>
      </c>
      <c r="K425" s="69"/>
    </row>
    <row r="426" spans="1:11" s="50" customFormat="1" x14ac:dyDescent="0.25">
      <c r="A426" s="98" t="s">
        <v>524</v>
      </c>
      <c r="B426" s="98" t="s">
        <v>81</v>
      </c>
      <c r="C426" s="98" t="s">
        <v>455</v>
      </c>
      <c r="D426" s="98" t="s">
        <v>80</v>
      </c>
      <c r="E426" s="93">
        <v>1.8694964445125099E-4</v>
      </c>
      <c r="F426" s="93">
        <f t="shared" si="9"/>
        <v>1.8705289046524383E-4</v>
      </c>
      <c r="K426" s="69"/>
    </row>
    <row r="427" spans="1:11" s="50" customFormat="1" x14ac:dyDescent="0.25">
      <c r="A427" s="98" t="s">
        <v>518</v>
      </c>
      <c r="B427" s="98" t="s">
        <v>138</v>
      </c>
      <c r="C427" s="98" t="s">
        <v>456</v>
      </c>
      <c r="D427" s="98" t="s">
        <v>137</v>
      </c>
      <c r="E427" s="93">
        <v>1.4816201804923601E-4</v>
      </c>
      <c r="F427" s="93">
        <f t="shared" si="9"/>
        <v>1.4835538984338904E-4</v>
      </c>
      <c r="K427" s="69"/>
    </row>
    <row r="428" spans="1:11" s="50" customFormat="1" x14ac:dyDescent="0.25">
      <c r="A428" s="98" t="s">
        <v>518</v>
      </c>
      <c r="B428" s="98" t="s">
        <v>138</v>
      </c>
      <c r="C428" s="98" t="s">
        <v>456</v>
      </c>
      <c r="D428" s="98" t="s">
        <v>368</v>
      </c>
      <c r="E428" s="93">
        <v>1.3841439821409301E-6</v>
      </c>
      <c r="F428" s="93">
        <f t="shared" si="9"/>
        <v>1.385950480248318E-6</v>
      </c>
      <c r="K428" s="69"/>
    </row>
    <row r="429" spans="1:11" s="50" customFormat="1" x14ac:dyDescent="0.25">
      <c r="A429" s="98" t="s">
        <v>518</v>
      </c>
      <c r="B429" s="98" t="s">
        <v>138</v>
      </c>
      <c r="C429" s="98" t="s">
        <v>456</v>
      </c>
      <c r="D429" s="98" t="s">
        <v>369</v>
      </c>
      <c r="E429" s="93">
        <v>1.5480345680045199E-3</v>
      </c>
      <c r="F429" s="93">
        <f t="shared" si="9"/>
        <v>1.550054965848497E-3</v>
      </c>
      <c r="K429" s="69"/>
    </row>
    <row r="430" spans="1:11" s="50" customFormat="1" x14ac:dyDescent="0.25">
      <c r="A430" s="98" t="s">
        <v>518</v>
      </c>
      <c r="B430" s="98" t="s">
        <v>138</v>
      </c>
      <c r="C430" s="98" t="s">
        <v>456</v>
      </c>
      <c r="D430" s="98" t="s">
        <v>408</v>
      </c>
      <c r="E430" s="93">
        <v>2.3137014913849698E-5</v>
      </c>
      <c r="F430" s="93">
        <f t="shared" si="9"/>
        <v>2.3167211897828077E-5</v>
      </c>
      <c r="K430" s="69"/>
    </row>
    <row r="431" spans="1:11" s="50" customFormat="1" x14ac:dyDescent="0.25">
      <c r="A431" s="98" t="s">
        <v>519</v>
      </c>
      <c r="B431" s="98" t="s">
        <v>138</v>
      </c>
      <c r="C431" s="98" t="s">
        <v>456</v>
      </c>
      <c r="D431" s="98" t="s">
        <v>137</v>
      </c>
      <c r="E431" s="93">
        <v>8.4036514400748501E-4</v>
      </c>
      <c r="F431" s="93">
        <f t="shared" si="9"/>
        <v>8.4243786513475791E-4</v>
      </c>
      <c r="K431" s="69"/>
    </row>
    <row r="432" spans="1:11" s="50" customFormat="1" x14ac:dyDescent="0.25">
      <c r="A432" s="98" t="s">
        <v>519</v>
      </c>
      <c r="B432" s="98" t="s">
        <v>138</v>
      </c>
      <c r="C432" s="98" t="s">
        <v>456</v>
      </c>
      <c r="D432" s="98" t="s">
        <v>368</v>
      </c>
      <c r="E432" s="93">
        <v>7.8240716862708093E-6</v>
      </c>
      <c r="F432" s="93">
        <f t="shared" si="9"/>
        <v>7.8433693913232775E-6</v>
      </c>
      <c r="K432" s="69"/>
    </row>
    <row r="433" spans="1:11" s="50" customFormat="1" x14ac:dyDescent="0.25">
      <c r="A433" s="98" t="s">
        <v>519</v>
      </c>
      <c r="B433" s="98" t="s">
        <v>138</v>
      </c>
      <c r="C433" s="98" t="s">
        <v>456</v>
      </c>
      <c r="D433" s="98" t="s">
        <v>369</v>
      </c>
      <c r="E433" s="93">
        <v>2.4955899910713299E-3</v>
      </c>
      <c r="F433" s="93">
        <f t="shared" si="9"/>
        <v>2.5017452464818975E-3</v>
      </c>
      <c r="K433" s="69"/>
    </row>
    <row r="434" spans="1:11" s="50" customFormat="1" x14ac:dyDescent="0.25">
      <c r="A434" s="98" t="s">
        <v>519</v>
      </c>
      <c r="B434" s="98" t="s">
        <v>138</v>
      </c>
      <c r="C434" s="98" t="s">
        <v>456</v>
      </c>
      <c r="D434" s="98" t="s">
        <v>408</v>
      </c>
      <c r="E434" s="93">
        <v>1.34673379649943E-4</v>
      </c>
      <c r="F434" s="93">
        <f t="shared" si="9"/>
        <v>1.3500554521067833E-4</v>
      </c>
      <c r="K434" s="69"/>
    </row>
    <row r="435" spans="1:11" s="50" customFormat="1" x14ac:dyDescent="0.25">
      <c r="A435" s="98" t="s">
        <v>520</v>
      </c>
      <c r="B435" s="98" t="s">
        <v>138</v>
      </c>
      <c r="C435" s="98" t="s">
        <v>456</v>
      </c>
      <c r="D435" s="98" t="s">
        <v>137</v>
      </c>
      <c r="E435" s="93">
        <v>7.9041457718546601E-4</v>
      </c>
      <c r="F435" s="93">
        <f t="shared" si="9"/>
        <v>7.9041457718546601E-4</v>
      </c>
      <c r="K435" s="69"/>
    </row>
    <row r="436" spans="1:11" s="50" customFormat="1" x14ac:dyDescent="0.25">
      <c r="A436" s="98" t="s">
        <v>520</v>
      </c>
      <c r="B436" s="98" t="s">
        <v>138</v>
      </c>
      <c r="C436" s="98" t="s">
        <v>456</v>
      </c>
      <c r="D436" s="98" t="s">
        <v>368</v>
      </c>
      <c r="E436" s="93">
        <v>7.4360635772455499E-6</v>
      </c>
      <c r="F436" s="93">
        <f t="shared" si="9"/>
        <v>7.4360635772455499E-6</v>
      </c>
      <c r="K436" s="69"/>
    </row>
    <row r="437" spans="1:11" s="50" customFormat="1" x14ac:dyDescent="0.25">
      <c r="A437" s="98" t="s">
        <v>520</v>
      </c>
      <c r="B437" s="98" t="s">
        <v>138</v>
      </c>
      <c r="C437" s="98" t="s">
        <v>456</v>
      </c>
      <c r="D437" s="98" t="s">
        <v>369</v>
      </c>
      <c r="E437" s="93">
        <v>2.59600841749612E-3</v>
      </c>
      <c r="F437" s="93">
        <f t="shared" si="9"/>
        <v>2.59600841749612E-3</v>
      </c>
      <c r="K437" s="69"/>
    </row>
    <row r="438" spans="1:11" s="50" customFormat="1" x14ac:dyDescent="0.25">
      <c r="A438" s="98" t="s">
        <v>520</v>
      </c>
      <c r="B438" s="98" t="s">
        <v>138</v>
      </c>
      <c r="C438" s="98" t="s">
        <v>456</v>
      </c>
      <c r="D438" s="98" t="s">
        <v>408</v>
      </c>
      <c r="E438" s="93">
        <v>1.28943885207019E-4</v>
      </c>
      <c r="F438" s="93">
        <f t="shared" si="9"/>
        <v>1.28943885207019E-4</v>
      </c>
      <c r="K438" s="69"/>
    </row>
    <row r="439" spans="1:11" s="50" customFormat="1" x14ac:dyDescent="0.25">
      <c r="A439" s="98" t="s">
        <v>521</v>
      </c>
      <c r="B439" s="98" t="s">
        <v>138</v>
      </c>
      <c r="C439" s="98" t="s">
        <v>456</v>
      </c>
      <c r="D439" s="98" t="s">
        <v>137</v>
      </c>
      <c r="E439" s="93">
        <v>5.6812931975010704E-4</v>
      </c>
      <c r="F439" s="93">
        <f t="shared" si="9"/>
        <v>5.6989993467083477E-4</v>
      </c>
      <c r="K439" s="69"/>
    </row>
    <row r="440" spans="1:11" s="50" customFormat="1" x14ac:dyDescent="0.25">
      <c r="A440" s="98" t="s">
        <v>521</v>
      </c>
      <c r="B440" s="98" t="s">
        <v>138</v>
      </c>
      <c r="C440" s="98" t="s">
        <v>456</v>
      </c>
      <c r="D440" s="98" t="s">
        <v>368</v>
      </c>
      <c r="E440" s="93">
        <v>5.1797305775606901E-6</v>
      </c>
      <c r="F440" s="93">
        <f t="shared" si="9"/>
        <v>5.1958735716417075E-6</v>
      </c>
      <c r="K440" s="69"/>
    </row>
    <row r="441" spans="1:11" s="50" customFormat="1" x14ac:dyDescent="0.25">
      <c r="A441" s="98" t="s">
        <v>521</v>
      </c>
      <c r="B441" s="98" t="s">
        <v>138</v>
      </c>
      <c r="C441" s="98" t="s">
        <v>456</v>
      </c>
      <c r="D441" s="98" t="s">
        <v>369</v>
      </c>
      <c r="E441" s="93">
        <v>4.9793194350460004E-3</v>
      </c>
      <c r="F441" s="93">
        <f t="shared" si="9"/>
        <v>4.9948378337279055E-3</v>
      </c>
      <c r="K441" s="69"/>
    </row>
    <row r="442" spans="1:11" s="50" customFormat="1" x14ac:dyDescent="0.25">
      <c r="A442" s="98" t="s">
        <v>521</v>
      </c>
      <c r="B442" s="98" t="s">
        <v>138</v>
      </c>
      <c r="C442" s="98" t="s">
        <v>456</v>
      </c>
      <c r="D442" s="98" t="s">
        <v>408</v>
      </c>
      <c r="E442" s="93">
        <v>1.02587051024154E-4</v>
      </c>
      <c r="F442" s="93">
        <f t="shared" si="9"/>
        <v>1.0290677077263789E-4</v>
      </c>
      <c r="K442" s="69"/>
    </row>
    <row r="443" spans="1:11" s="50" customFormat="1" x14ac:dyDescent="0.25">
      <c r="A443" s="98" t="s">
        <v>522</v>
      </c>
      <c r="B443" s="98" t="s">
        <v>138</v>
      </c>
      <c r="C443" s="98" t="s">
        <v>456</v>
      </c>
      <c r="D443" s="98" t="s">
        <v>137</v>
      </c>
      <c r="E443" s="93">
        <v>3.3011745973914401E-5</v>
      </c>
      <c r="F443" s="93">
        <f t="shared" si="9"/>
        <v>3.3086417049305898E-5</v>
      </c>
      <c r="K443" s="69"/>
    </row>
    <row r="444" spans="1:11" s="50" customFormat="1" x14ac:dyDescent="0.25">
      <c r="A444" s="98" t="s">
        <v>522</v>
      </c>
      <c r="B444" s="98" t="s">
        <v>138</v>
      </c>
      <c r="C444" s="98" t="s">
        <v>456</v>
      </c>
      <c r="D444" s="98" t="s">
        <v>368</v>
      </c>
      <c r="E444" s="93">
        <v>3.409114990194E-7</v>
      </c>
      <c r="F444" s="93">
        <f t="shared" si="9"/>
        <v>3.4168262540166474E-7</v>
      </c>
      <c r="K444" s="69"/>
    </row>
    <row r="445" spans="1:11" s="50" customFormat="1" x14ac:dyDescent="0.25">
      <c r="A445" s="98" t="s">
        <v>522</v>
      </c>
      <c r="B445" s="98" t="s">
        <v>138</v>
      </c>
      <c r="C445" s="98" t="s">
        <v>456</v>
      </c>
      <c r="D445" s="98" t="s">
        <v>369</v>
      </c>
      <c r="E445" s="93">
        <v>4.0630039417550098E-3</v>
      </c>
      <c r="F445" s="93">
        <f t="shared" si="9"/>
        <v>4.0721942727932553E-3</v>
      </c>
      <c r="K445" s="69"/>
    </row>
    <row r="446" spans="1:11" s="50" customFormat="1" x14ac:dyDescent="0.25">
      <c r="A446" s="98" t="s">
        <v>522</v>
      </c>
      <c r="B446" s="98" t="s">
        <v>138</v>
      </c>
      <c r="C446" s="98" t="s">
        <v>456</v>
      </c>
      <c r="D446" s="98" t="s">
        <v>408</v>
      </c>
      <c r="E446" s="93">
        <v>3.8272159009759201E-6</v>
      </c>
      <c r="F446" s="93">
        <f t="shared" si="9"/>
        <v>3.8358728901369039E-6</v>
      </c>
      <c r="K446" s="69"/>
    </row>
    <row r="447" spans="1:11" s="50" customFormat="1" x14ac:dyDescent="0.25">
      <c r="A447" s="98" t="s">
        <v>523</v>
      </c>
      <c r="B447" s="98" t="s">
        <v>138</v>
      </c>
      <c r="C447" s="98" t="s">
        <v>456</v>
      </c>
      <c r="D447" s="98" t="s">
        <v>137</v>
      </c>
      <c r="E447" s="93">
        <v>2.54135747059935E-5</v>
      </c>
      <c r="F447" s="93">
        <f t="shared" ref="F447:F510" si="10">E447+(E447*VLOOKUP(A447,$A$29:$F$36,6,0))</f>
        <v>2.5473058452699026E-5</v>
      </c>
      <c r="K447" s="69"/>
    </row>
    <row r="448" spans="1:11" s="50" customFormat="1" x14ac:dyDescent="0.25">
      <c r="A448" s="98" t="s">
        <v>523</v>
      </c>
      <c r="B448" s="98" t="s">
        <v>138</v>
      </c>
      <c r="C448" s="98" t="s">
        <v>456</v>
      </c>
      <c r="D448" s="98" t="s">
        <v>368</v>
      </c>
      <c r="E448" s="93">
        <v>9.2211961673065201E-8</v>
      </c>
      <c r="F448" s="93">
        <f t="shared" si="10"/>
        <v>9.2427795652929785E-8</v>
      </c>
      <c r="K448" s="69"/>
    </row>
    <row r="449" spans="1:11" s="50" customFormat="1" x14ac:dyDescent="0.25">
      <c r="A449" s="98" t="s">
        <v>523</v>
      </c>
      <c r="B449" s="98" t="s">
        <v>138</v>
      </c>
      <c r="C449" s="98" t="s">
        <v>456</v>
      </c>
      <c r="D449" s="98" t="s">
        <v>369</v>
      </c>
      <c r="E449" s="93">
        <v>4.2492130068050998E-4</v>
      </c>
      <c r="F449" s="93">
        <f t="shared" si="10"/>
        <v>4.2591588374534352E-4</v>
      </c>
      <c r="K449" s="69"/>
    </row>
    <row r="450" spans="1:11" s="50" customFormat="1" x14ac:dyDescent="0.25">
      <c r="A450" s="98" t="s">
        <v>523</v>
      </c>
      <c r="B450" s="98" t="s">
        <v>138</v>
      </c>
      <c r="C450" s="98" t="s">
        <v>456</v>
      </c>
      <c r="D450" s="98" t="s">
        <v>408</v>
      </c>
      <c r="E450" s="93">
        <v>1.5265157912292601E-5</v>
      </c>
      <c r="F450" s="93">
        <f t="shared" si="10"/>
        <v>1.5300887981642528E-5</v>
      </c>
      <c r="K450" s="69"/>
    </row>
    <row r="451" spans="1:11" s="50" customFormat="1" x14ac:dyDescent="0.25">
      <c r="A451" s="98" t="s">
        <v>524</v>
      </c>
      <c r="B451" s="98" t="s">
        <v>138</v>
      </c>
      <c r="C451" s="98" t="s">
        <v>456</v>
      </c>
      <c r="D451" s="98" t="s">
        <v>137</v>
      </c>
      <c r="E451" s="93">
        <v>0</v>
      </c>
      <c r="F451" s="93">
        <f t="shared" si="10"/>
        <v>0</v>
      </c>
      <c r="K451" s="69"/>
    </row>
    <row r="452" spans="1:11" s="50" customFormat="1" x14ac:dyDescent="0.25">
      <c r="A452" s="98" t="s">
        <v>524</v>
      </c>
      <c r="B452" s="98" t="s">
        <v>138</v>
      </c>
      <c r="C452" s="98" t="s">
        <v>456</v>
      </c>
      <c r="D452" s="98" t="s">
        <v>368</v>
      </c>
      <c r="E452" s="93">
        <v>0</v>
      </c>
      <c r="F452" s="93">
        <f t="shared" si="10"/>
        <v>0</v>
      </c>
      <c r="K452" s="69"/>
    </row>
    <row r="453" spans="1:11" s="50" customFormat="1" x14ac:dyDescent="0.25">
      <c r="A453" s="98" t="s">
        <v>524</v>
      </c>
      <c r="B453" s="98" t="s">
        <v>138</v>
      </c>
      <c r="C453" s="98" t="s">
        <v>456</v>
      </c>
      <c r="D453" s="98" t="s">
        <v>369</v>
      </c>
      <c r="E453" s="93">
        <v>0</v>
      </c>
      <c r="F453" s="93">
        <f t="shared" si="10"/>
        <v>0</v>
      </c>
      <c r="K453" s="69"/>
    </row>
    <row r="454" spans="1:11" s="50" customFormat="1" x14ac:dyDescent="0.25">
      <c r="A454" s="98" t="s">
        <v>524</v>
      </c>
      <c r="B454" s="98" t="s">
        <v>138</v>
      </c>
      <c r="C454" s="98" t="s">
        <v>456</v>
      </c>
      <c r="D454" s="98" t="s">
        <v>408</v>
      </c>
      <c r="E454" s="93">
        <v>2.6409611835655599E-8</v>
      </c>
      <c r="F454" s="93">
        <f t="shared" si="10"/>
        <v>2.6424196977880035E-8</v>
      </c>
      <c r="K454" s="69"/>
    </row>
    <row r="455" spans="1:11" s="50" customFormat="1" x14ac:dyDescent="0.25">
      <c r="A455" s="98" t="s">
        <v>518</v>
      </c>
      <c r="B455" s="98" t="s">
        <v>66</v>
      </c>
      <c r="C455" s="98" t="s">
        <v>458</v>
      </c>
      <c r="D455" s="98" t="s">
        <v>65</v>
      </c>
      <c r="E455" s="93">
        <v>5.18899727911882E-3</v>
      </c>
      <c r="F455" s="93">
        <f t="shared" si="10"/>
        <v>5.1957696336461792E-3</v>
      </c>
      <c r="K455" s="69"/>
    </row>
    <row r="456" spans="1:11" s="50" customFormat="1" x14ac:dyDescent="0.25">
      <c r="A456" s="98" t="s">
        <v>518</v>
      </c>
      <c r="B456" s="98" t="s">
        <v>66</v>
      </c>
      <c r="C456" s="98" t="s">
        <v>458</v>
      </c>
      <c r="D456" s="98" t="s">
        <v>67</v>
      </c>
      <c r="E456" s="93">
        <v>1.1841755888573301E-2</v>
      </c>
      <c r="F456" s="93">
        <f t="shared" si="10"/>
        <v>1.1857211007315911E-2</v>
      </c>
      <c r="K456" s="69"/>
    </row>
    <row r="457" spans="1:11" s="50" customFormat="1" x14ac:dyDescent="0.25">
      <c r="A457" s="98" t="s">
        <v>518</v>
      </c>
      <c r="B457" s="98" t="s">
        <v>66</v>
      </c>
      <c r="C457" s="98" t="s">
        <v>458</v>
      </c>
      <c r="D457" s="98" t="s">
        <v>68</v>
      </c>
      <c r="E457" s="93">
        <v>0</v>
      </c>
      <c r="F457" s="93">
        <f t="shared" si="10"/>
        <v>0</v>
      </c>
      <c r="K457" s="69"/>
    </row>
    <row r="458" spans="1:11" s="50" customFormat="1" x14ac:dyDescent="0.25">
      <c r="A458" s="98" t="s">
        <v>519</v>
      </c>
      <c r="B458" s="98" t="s">
        <v>66</v>
      </c>
      <c r="C458" s="98" t="s">
        <v>458</v>
      </c>
      <c r="D458" s="98" t="s">
        <v>65</v>
      </c>
      <c r="E458" s="93">
        <v>1.2233794527104699E-3</v>
      </c>
      <c r="F458" s="93">
        <f t="shared" si="10"/>
        <v>1.2263968606270005E-3</v>
      </c>
      <c r="K458" s="69"/>
    </row>
    <row r="459" spans="1:11" s="50" customFormat="1" x14ac:dyDescent="0.25">
      <c r="A459" s="98" t="s">
        <v>519</v>
      </c>
      <c r="B459" s="98" t="s">
        <v>66</v>
      </c>
      <c r="C459" s="98" t="s">
        <v>458</v>
      </c>
      <c r="D459" s="98" t="s">
        <v>67</v>
      </c>
      <c r="E459" s="93">
        <v>3.87523603073837E-3</v>
      </c>
      <c r="F459" s="93">
        <f t="shared" si="10"/>
        <v>3.8847941182570604E-3</v>
      </c>
      <c r="K459" s="69"/>
    </row>
    <row r="460" spans="1:11" s="50" customFormat="1" x14ac:dyDescent="0.25">
      <c r="A460" s="98" t="s">
        <v>519</v>
      </c>
      <c r="B460" s="98" t="s">
        <v>66</v>
      </c>
      <c r="C460" s="98" t="s">
        <v>458</v>
      </c>
      <c r="D460" s="98" t="s">
        <v>68</v>
      </c>
      <c r="E460" s="93">
        <v>0</v>
      </c>
      <c r="F460" s="93">
        <f t="shared" si="10"/>
        <v>0</v>
      </c>
      <c r="K460" s="69"/>
    </row>
    <row r="461" spans="1:11" s="50" customFormat="1" x14ac:dyDescent="0.25">
      <c r="A461" s="98" t="s">
        <v>520</v>
      </c>
      <c r="B461" s="98" t="s">
        <v>66</v>
      </c>
      <c r="C461" s="98" t="s">
        <v>458</v>
      </c>
      <c r="D461" s="98" t="s">
        <v>65</v>
      </c>
      <c r="E461" s="93">
        <v>1.1965976664023901E-3</v>
      </c>
      <c r="F461" s="93">
        <f t="shared" si="10"/>
        <v>1.1965976664023901E-3</v>
      </c>
      <c r="K461" s="69"/>
    </row>
    <row r="462" spans="1:11" s="50" customFormat="1" x14ac:dyDescent="0.25">
      <c r="A462" s="98" t="s">
        <v>520</v>
      </c>
      <c r="B462" s="98" t="s">
        <v>66</v>
      </c>
      <c r="C462" s="98" t="s">
        <v>458</v>
      </c>
      <c r="D462" s="98" t="s">
        <v>67</v>
      </c>
      <c r="E462" s="93">
        <v>3.8163265132469199E-3</v>
      </c>
      <c r="F462" s="93">
        <f t="shared" si="10"/>
        <v>3.8163265132469199E-3</v>
      </c>
      <c r="K462" s="69"/>
    </row>
    <row r="463" spans="1:11" s="50" customFormat="1" x14ac:dyDescent="0.25">
      <c r="A463" s="98" t="s">
        <v>520</v>
      </c>
      <c r="B463" s="98" t="s">
        <v>66</v>
      </c>
      <c r="C463" s="98" t="s">
        <v>458</v>
      </c>
      <c r="D463" s="98" t="s">
        <v>68</v>
      </c>
      <c r="E463" s="93">
        <v>0</v>
      </c>
      <c r="F463" s="93">
        <f t="shared" si="10"/>
        <v>0</v>
      </c>
      <c r="K463" s="69"/>
    </row>
    <row r="464" spans="1:11" s="50" customFormat="1" x14ac:dyDescent="0.25">
      <c r="A464" s="98" t="s">
        <v>521</v>
      </c>
      <c r="B464" s="98" t="s">
        <v>66</v>
      </c>
      <c r="C464" s="98" t="s">
        <v>458</v>
      </c>
      <c r="D464" s="98" t="s">
        <v>65</v>
      </c>
      <c r="E464" s="93">
        <v>2.6288169774883602E-3</v>
      </c>
      <c r="F464" s="93">
        <f t="shared" si="10"/>
        <v>2.6370098702020307E-3</v>
      </c>
      <c r="K464" s="69"/>
    </row>
    <row r="465" spans="1:11" s="50" customFormat="1" x14ac:dyDescent="0.25">
      <c r="A465" s="98" t="s">
        <v>521</v>
      </c>
      <c r="B465" s="98" t="s">
        <v>66</v>
      </c>
      <c r="C465" s="98" t="s">
        <v>458</v>
      </c>
      <c r="D465" s="98" t="s">
        <v>67</v>
      </c>
      <c r="E465" s="93">
        <v>5.0009778458488998E-3</v>
      </c>
      <c r="F465" s="93">
        <f t="shared" si="10"/>
        <v>5.0165637444889903E-3</v>
      </c>
      <c r="K465" s="69"/>
    </row>
    <row r="466" spans="1:11" s="50" customFormat="1" x14ac:dyDescent="0.25">
      <c r="A466" s="98" t="s">
        <v>521</v>
      </c>
      <c r="B466" s="98" t="s">
        <v>66</v>
      </c>
      <c r="C466" s="98" t="s">
        <v>458</v>
      </c>
      <c r="D466" s="98" t="s">
        <v>68</v>
      </c>
      <c r="E466" s="93">
        <v>0</v>
      </c>
      <c r="F466" s="93">
        <f t="shared" si="10"/>
        <v>0</v>
      </c>
      <c r="K466" s="69"/>
    </row>
    <row r="467" spans="1:11" s="50" customFormat="1" x14ac:dyDescent="0.25">
      <c r="A467" s="98" t="s">
        <v>522</v>
      </c>
      <c r="B467" s="98" t="s">
        <v>66</v>
      </c>
      <c r="C467" s="98" t="s">
        <v>458</v>
      </c>
      <c r="D467" s="98" t="s">
        <v>65</v>
      </c>
      <c r="E467" s="93">
        <v>3.4240997439779E-3</v>
      </c>
      <c r="F467" s="93">
        <f t="shared" si="10"/>
        <v>3.4318449026354467E-3</v>
      </c>
      <c r="K467" s="69"/>
    </row>
    <row r="468" spans="1:11" s="50" customFormat="1" x14ac:dyDescent="0.25">
      <c r="A468" s="98" t="s">
        <v>522</v>
      </c>
      <c r="B468" s="98" t="s">
        <v>66</v>
      </c>
      <c r="C468" s="98" t="s">
        <v>458</v>
      </c>
      <c r="D468" s="98" t="s">
        <v>67</v>
      </c>
      <c r="E468" s="93">
        <v>1.36839379942005E-2</v>
      </c>
      <c r="F468" s="93">
        <f t="shared" si="10"/>
        <v>1.3714890442653999E-2</v>
      </c>
      <c r="K468" s="69"/>
    </row>
    <row r="469" spans="1:11" s="50" customFormat="1" x14ac:dyDescent="0.25">
      <c r="A469" s="98" t="s">
        <v>522</v>
      </c>
      <c r="B469" s="98" t="s">
        <v>66</v>
      </c>
      <c r="C469" s="98" t="s">
        <v>458</v>
      </c>
      <c r="D469" s="98" t="s">
        <v>68</v>
      </c>
      <c r="E469" s="93">
        <v>0</v>
      </c>
      <c r="F469" s="93">
        <f t="shared" si="10"/>
        <v>0</v>
      </c>
      <c r="K469" s="69"/>
    </row>
    <row r="470" spans="1:11" s="50" customFormat="1" x14ac:dyDescent="0.25">
      <c r="A470" s="98" t="s">
        <v>523</v>
      </c>
      <c r="B470" s="98" t="s">
        <v>66</v>
      </c>
      <c r="C470" s="98" t="s">
        <v>458</v>
      </c>
      <c r="D470" s="98" t="s">
        <v>65</v>
      </c>
      <c r="E470" s="93">
        <v>5.00614940600566E-4</v>
      </c>
      <c r="F470" s="93">
        <f t="shared" si="10"/>
        <v>5.017866943844468E-4</v>
      </c>
      <c r="K470" s="69"/>
    </row>
    <row r="471" spans="1:11" s="50" customFormat="1" x14ac:dyDescent="0.25">
      <c r="A471" s="98" t="s">
        <v>523</v>
      </c>
      <c r="B471" s="98" t="s">
        <v>66</v>
      </c>
      <c r="C471" s="98" t="s">
        <v>458</v>
      </c>
      <c r="D471" s="98" t="s">
        <v>67</v>
      </c>
      <c r="E471" s="93">
        <v>2.0873299911899701E-3</v>
      </c>
      <c r="F471" s="93">
        <f t="shared" si="10"/>
        <v>2.092215656033394E-3</v>
      </c>
      <c r="K471" s="69"/>
    </row>
    <row r="472" spans="1:11" s="50" customFormat="1" x14ac:dyDescent="0.25">
      <c r="A472" s="98" t="s">
        <v>523</v>
      </c>
      <c r="B472" s="98" t="s">
        <v>66</v>
      </c>
      <c r="C472" s="98" t="s">
        <v>458</v>
      </c>
      <c r="D472" s="98" t="s">
        <v>68</v>
      </c>
      <c r="E472" s="93">
        <v>0</v>
      </c>
      <c r="F472" s="93">
        <f t="shared" si="10"/>
        <v>0</v>
      </c>
      <c r="K472" s="69"/>
    </row>
    <row r="473" spans="1:11" s="50" customFormat="1" x14ac:dyDescent="0.25">
      <c r="A473" s="98" t="s">
        <v>524</v>
      </c>
      <c r="B473" s="98" t="s">
        <v>66</v>
      </c>
      <c r="C473" s="98" t="s">
        <v>458</v>
      </c>
      <c r="D473" s="98" t="s">
        <v>65</v>
      </c>
      <c r="E473" s="93">
        <v>3.0627623354383398E-4</v>
      </c>
      <c r="F473" s="93">
        <f t="shared" si="10"/>
        <v>3.0644537962799454E-4</v>
      </c>
      <c r="K473" s="69"/>
    </row>
    <row r="474" spans="1:11" s="50" customFormat="1" x14ac:dyDescent="0.25">
      <c r="A474" s="98" t="s">
        <v>524</v>
      </c>
      <c r="B474" s="98" t="s">
        <v>66</v>
      </c>
      <c r="C474" s="98" t="s">
        <v>458</v>
      </c>
      <c r="D474" s="98" t="s">
        <v>67</v>
      </c>
      <c r="E474" s="93">
        <v>1.17323395097587E-3</v>
      </c>
      <c r="F474" s="93">
        <f t="shared" si="10"/>
        <v>1.1738818887094499E-3</v>
      </c>
      <c r="K474" s="69"/>
    </row>
    <row r="475" spans="1:11" s="50" customFormat="1" x14ac:dyDescent="0.25">
      <c r="A475" s="98" t="s">
        <v>524</v>
      </c>
      <c r="B475" s="98" t="s">
        <v>66</v>
      </c>
      <c r="C475" s="98" t="s">
        <v>458</v>
      </c>
      <c r="D475" s="98" t="s">
        <v>68</v>
      </c>
      <c r="E475" s="93">
        <v>0</v>
      </c>
      <c r="F475" s="93">
        <f t="shared" si="10"/>
        <v>0</v>
      </c>
      <c r="K475" s="69"/>
    </row>
    <row r="476" spans="1:11" s="50" customFormat="1" x14ac:dyDescent="0.25">
      <c r="A476" s="98" t="s">
        <v>518</v>
      </c>
      <c r="B476" s="98" t="s">
        <v>186</v>
      </c>
      <c r="C476" s="98" t="s">
        <v>459</v>
      </c>
      <c r="D476" s="98" t="s">
        <v>185</v>
      </c>
      <c r="E476" s="93">
        <v>2.26601143766045E-2</v>
      </c>
      <c r="F476" s="93">
        <f t="shared" si="10"/>
        <v>2.2689688939845538E-2</v>
      </c>
      <c r="K476" s="69"/>
    </row>
    <row r="477" spans="1:11" s="50" customFormat="1" x14ac:dyDescent="0.25">
      <c r="A477" s="98" t="s">
        <v>519</v>
      </c>
      <c r="B477" s="98" t="s">
        <v>186</v>
      </c>
      <c r="C477" s="98" t="s">
        <v>459</v>
      </c>
      <c r="D477" s="98" t="s">
        <v>185</v>
      </c>
      <c r="E477" s="93">
        <v>5.9153654284326103E-3</v>
      </c>
      <c r="F477" s="93">
        <f t="shared" si="10"/>
        <v>5.9299553992167185E-3</v>
      </c>
      <c r="K477" s="69"/>
    </row>
    <row r="478" spans="1:11" s="50" customFormat="1" x14ac:dyDescent="0.25">
      <c r="A478" s="98" t="s">
        <v>520</v>
      </c>
      <c r="B478" s="98" t="s">
        <v>186</v>
      </c>
      <c r="C478" s="98" t="s">
        <v>459</v>
      </c>
      <c r="D478" s="98" t="s">
        <v>185</v>
      </c>
      <c r="E478" s="93">
        <v>5.7958123025215703E-3</v>
      </c>
      <c r="F478" s="93">
        <f t="shared" si="10"/>
        <v>5.7958123025215703E-3</v>
      </c>
      <c r="K478" s="69"/>
    </row>
    <row r="479" spans="1:11" s="50" customFormat="1" x14ac:dyDescent="0.25">
      <c r="A479" s="98" t="s">
        <v>521</v>
      </c>
      <c r="B479" s="98" t="s">
        <v>186</v>
      </c>
      <c r="C479" s="98" t="s">
        <v>459</v>
      </c>
      <c r="D479" s="98" t="s">
        <v>185</v>
      </c>
      <c r="E479" s="93">
        <v>2.7161690571878699E-3</v>
      </c>
      <c r="F479" s="93">
        <f t="shared" si="10"/>
        <v>2.7246341887920463E-3</v>
      </c>
      <c r="K479" s="69"/>
    </row>
    <row r="480" spans="1:11" s="50" customFormat="1" x14ac:dyDescent="0.25">
      <c r="A480" s="98" t="s">
        <v>522</v>
      </c>
      <c r="B480" s="98" t="s">
        <v>186</v>
      </c>
      <c r="C480" s="98" t="s">
        <v>459</v>
      </c>
      <c r="D480" s="98" t="s">
        <v>185</v>
      </c>
      <c r="E480" s="93">
        <v>2.1927552186315799E-2</v>
      </c>
      <c r="F480" s="93">
        <f t="shared" si="10"/>
        <v>2.1977151316993387E-2</v>
      </c>
      <c r="K480" s="69"/>
    </row>
    <row r="481" spans="1:11" s="50" customFormat="1" x14ac:dyDescent="0.25">
      <c r="A481" s="98" t="s">
        <v>523</v>
      </c>
      <c r="B481" s="98" t="s">
        <v>186</v>
      </c>
      <c r="C481" s="98" t="s">
        <v>459</v>
      </c>
      <c r="D481" s="98" t="s">
        <v>185</v>
      </c>
      <c r="E481" s="93">
        <v>1.3783531498333299E-3</v>
      </c>
      <c r="F481" s="93">
        <f t="shared" si="10"/>
        <v>1.3815793630120731E-3</v>
      </c>
      <c r="K481" s="69"/>
    </row>
    <row r="482" spans="1:11" s="50" customFormat="1" x14ac:dyDescent="0.25">
      <c r="A482" s="98" t="s">
        <v>524</v>
      </c>
      <c r="B482" s="98" t="s">
        <v>186</v>
      </c>
      <c r="C482" s="98" t="s">
        <v>459</v>
      </c>
      <c r="D482" s="98" t="s">
        <v>185</v>
      </c>
      <c r="E482" s="93">
        <v>1.24765704596335E-3</v>
      </c>
      <c r="F482" s="93">
        <f t="shared" si="10"/>
        <v>1.2483460850744106E-3</v>
      </c>
      <c r="K482" s="69"/>
    </row>
    <row r="483" spans="1:11" s="50" customFormat="1" x14ac:dyDescent="0.25">
      <c r="A483" s="98" t="s">
        <v>518</v>
      </c>
      <c r="B483" s="98" t="s">
        <v>135</v>
      </c>
      <c r="C483" s="98" t="s">
        <v>459</v>
      </c>
      <c r="D483" s="98" t="s">
        <v>134</v>
      </c>
      <c r="E483" s="93">
        <v>1.1909013459105301E-3</v>
      </c>
      <c r="F483" s="93">
        <f t="shared" si="10"/>
        <v>1.1924556358220071E-3</v>
      </c>
      <c r="K483" s="69"/>
    </row>
    <row r="484" spans="1:11" s="50" customFormat="1" x14ac:dyDescent="0.25">
      <c r="A484" s="98" t="s">
        <v>519</v>
      </c>
      <c r="B484" s="98" t="s">
        <v>135</v>
      </c>
      <c r="C484" s="98" t="s">
        <v>459</v>
      </c>
      <c r="D484" s="98" t="s">
        <v>134</v>
      </c>
      <c r="E484" s="93">
        <v>3.51400396036485E-4</v>
      </c>
      <c r="F484" s="93">
        <f t="shared" si="10"/>
        <v>3.5226710859612728E-4</v>
      </c>
      <c r="K484" s="69"/>
    </row>
    <row r="485" spans="1:11" s="50" customFormat="1" x14ac:dyDescent="0.25">
      <c r="A485" s="98" t="s">
        <v>520</v>
      </c>
      <c r="B485" s="98" t="s">
        <v>135</v>
      </c>
      <c r="C485" s="98" t="s">
        <v>459</v>
      </c>
      <c r="D485" s="98" t="s">
        <v>134</v>
      </c>
      <c r="E485" s="93">
        <v>3.4605132471981798E-4</v>
      </c>
      <c r="F485" s="93">
        <f t="shared" si="10"/>
        <v>3.4605132471981798E-4</v>
      </c>
      <c r="K485" s="69"/>
    </row>
    <row r="486" spans="1:11" s="50" customFormat="1" x14ac:dyDescent="0.25">
      <c r="A486" s="98" t="s">
        <v>521</v>
      </c>
      <c r="B486" s="98" t="s">
        <v>135</v>
      </c>
      <c r="C486" s="98" t="s">
        <v>459</v>
      </c>
      <c r="D486" s="98" t="s">
        <v>134</v>
      </c>
      <c r="E486" s="93">
        <v>4.5469033070934299E-4</v>
      </c>
      <c r="F486" s="93">
        <f t="shared" si="10"/>
        <v>4.5610740505470275E-4</v>
      </c>
      <c r="K486" s="69"/>
    </row>
    <row r="487" spans="1:11" s="50" customFormat="1" x14ac:dyDescent="0.25">
      <c r="A487" s="98" t="s">
        <v>522</v>
      </c>
      <c r="B487" s="98" t="s">
        <v>135</v>
      </c>
      <c r="C487" s="98" t="s">
        <v>459</v>
      </c>
      <c r="D487" s="98" t="s">
        <v>134</v>
      </c>
      <c r="E487" s="93">
        <v>6.6392964802218805E-4</v>
      </c>
      <c r="F487" s="93">
        <f t="shared" si="10"/>
        <v>6.6543142683877328E-4</v>
      </c>
      <c r="K487" s="69"/>
    </row>
    <row r="488" spans="1:11" s="50" customFormat="1" x14ac:dyDescent="0.25">
      <c r="A488" s="98" t="s">
        <v>523</v>
      </c>
      <c r="B488" s="98" t="s">
        <v>135</v>
      </c>
      <c r="C488" s="98" t="s">
        <v>459</v>
      </c>
      <c r="D488" s="98" t="s">
        <v>134</v>
      </c>
      <c r="E488" s="93">
        <v>5.1066130474997602E-5</v>
      </c>
      <c r="F488" s="93">
        <f t="shared" si="10"/>
        <v>5.1185657334384676E-5</v>
      </c>
      <c r="K488" s="69"/>
    </row>
    <row r="489" spans="1:11" s="50" customFormat="1" x14ac:dyDescent="0.25">
      <c r="A489" s="98" t="s">
        <v>524</v>
      </c>
      <c r="B489" s="98" t="s">
        <v>135</v>
      </c>
      <c r="C489" s="98" t="s">
        <v>459</v>
      </c>
      <c r="D489" s="98" t="s">
        <v>134</v>
      </c>
      <c r="E489" s="93">
        <v>5.29780558960301E-5</v>
      </c>
      <c r="F489" s="93">
        <f t="shared" si="10"/>
        <v>5.300731389818576E-5</v>
      </c>
      <c r="K489" s="69"/>
    </row>
    <row r="490" spans="1:11" s="50" customFormat="1" x14ac:dyDescent="0.25">
      <c r="A490" s="98" t="s">
        <v>518</v>
      </c>
      <c r="B490" s="98" t="s">
        <v>158</v>
      </c>
      <c r="C490" s="98" t="s">
        <v>460</v>
      </c>
      <c r="D490" s="98" t="s">
        <v>156</v>
      </c>
      <c r="E490" s="93">
        <v>0</v>
      </c>
      <c r="F490" s="93">
        <f t="shared" si="10"/>
        <v>0</v>
      </c>
      <c r="K490" s="69"/>
    </row>
    <row r="491" spans="1:11" s="50" customFormat="1" x14ac:dyDescent="0.25">
      <c r="A491" s="98" t="s">
        <v>518</v>
      </c>
      <c r="B491" s="98" t="s">
        <v>158</v>
      </c>
      <c r="C491" s="98" t="s">
        <v>460</v>
      </c>
      <c r="D491" s="98" t="s">
        <v>157</v>
      </c>
      <c r="E491" s="93">
        <v>4.5332393262984801E-3</v>
      </c>
      <c r="F491" s="93">
        <f t="shared" si="10"/>
        <v>4.5391558265823802E-3</v>
      </c>
      <c r="K491" s="69"/>
    </row>
    <row r="492" spans="1:11" s="50" customFormat="1" x14ac:dyDescent="0.25">
      <c r="A492" s="98" t="s">
        <v>518</v>
      </c>
      <c r="B492" s="98" t="s">
        <v>158</v>
      </c>
      <c r="C492" s="98" t="s">
        <v>460</v>
      </c>
      <c r="D492" s="98" t="s">
        <v>159</v>
      </c>
      <c r="E492" s="93">
        <v>5.1864660233961503E-3</v>
      </c>
      <c r="F492" s="93">
        <f t="shared" si="10"/>
        <v>5.1932350742869438E-3</v>
      </c>
      <c r="K492" s="69"/>
    </row>
    <row r="493" spans="1:11" s="50" customFormat="1" x14ac:dyDescent="0.25">
      <c r="A493" s="98" t="s">
        <v>518</v>
      </c>
      <c r="B493" s="98" t="s">
        <v>158</v>
      </c>
      <c r="C493" s="98" t="s">
        <v>460</v>
      </c>
      <c r="D493" s="98" t="s">
        <v>160</v>
      </c>
      <c r="E493" s="93">
        <v>0</v>
      </c>
      <c r="F493" s="93">
        <f t="shared" si="10"/>
        <v>0</v>
      </c>
      <c r="K493" s="69"/>
    </row>
    <row r="494" spans="1:11" s="50" customFormat="1" x14ac:dyDescent="0.25">
      <c r="A494" s="98" t="s">
        <v>518</v>
      </c>
      <c r="B494" s="98" t="s">
        <v>158</v>
      </c>
      <c r="C494" s="98" t="s">
        <v>460</v>
      </c>
      <c r="D494" s="98" t="s">
        <v>161</v>
      </c>
      <c r="E494" s="93">
        <v>1.0320402397881901E-3</v>
      </c>
      <c r="F494" s="93">
        <f t="shared" si="10"/>
        <v>1.0333871941252974E-3</v>
      </c>
      <c r="K494" s="69"/>
    </row>
    <row r="495" spans="1:11" s="50" customFormat="1" x14ac:dyDescent="0.25">
      <c r="A495" s="98" t="s">
        <v>518</v>
      </c>
      <c r="B495" s="98" t="s">
        <v>158</v>
      </c>
      <c r="C495" s="98" t="s">
        <v>460</v>
      </c>
      <c r="D495" s="98" t="s">
        <v>162</v>
      </c>
      <c r="E495" s="93">
        <v>0</v>
      </c>
      <c r="F495" s="93">
        <f t="shared" si="10"/>
        <v>0</v>
      </c>
      <c r="K495" s="69"/>
    </row>
    <row r="496" spans="1:11" s="50" customFormat="1" x14ac:dyDescent="0.25">
      <c r="A496" s="98" t="s">
        <v>518</v>
      </c>
      <c r="B496" s="98" t="s">
        <v>158</v>
      </c>
      <c r="C496" s="98" t="s">
        <v>460</v>
      </c>
      <c r="D496" s="98" t="s">
        <v>321</v>
      </c>
      <c r="E496" s="93">
        <v>0</v>
      </c>
      <c r="F496" s="93">
        <f t="shared" si="10"/>
        <v>0</v>
      </c>
      <c r="K496" s="69"/>
    </row>
    <row r="497" spans="1:11" s="50" customFormat="1" x14ac:dyDescent="0.25">
      <c r="A497" s="98" t="s">
        <v>518</v>
      </c>
      <c r="B497" s="98" t="s">
        <v>158</v>
      </c>
      <c r="C497" s="98" t="s">
        <v>460</v>
      </c>
      <c r="D497" s="98" t="s">
        <v>322</v>
      </c>
      <c r="E497" s="93">
        <v>0</v>
      </c>
      <c r="F497" s="93">
        <f t="shared" si="10"/>
        <v>0</v>
      </c>
      <c r="K497" s="69"/>
    </row>
    <row r="498" spans="1:11" s="50" customFormat="1" x14ac:dyDescent="0.25">
      <c r="A498" s="98" t="s">
        <v>518</v>
      </c>
      <c r="B498" s="98" t="s">
        <v>158</v>
      </c>
      <c r="C498" s="98" t="s">
        <v>460</v>
      </c>
      <c r="D498" s="98" t="s">
        <v>350</v>
      </c>
      <c r="E498" s="93">
        <v>0</v>
      </c>
      <c r="F498" s="93">
        <f t="shared" si="10"/>
        <v>0</v>
      </c>
      <c r="K498" s="69"/>
    </row>
    <row r="499" spans="1:11" s="50" customFormat="1" x14ac:dyDescent="0.25">
      <c r="A499" s="98" t="s">
        <v>518</v>
      </c>
      <c r="B499" s="98" t="s">
        <v>158</v>
      </c>
      <c r="C499" s="98" t="s">
        <v>460</v>
      </c>
      <c r="D499" s="98" t="s">
        <v>351</v>
      </c>
      <c r="E499" s="93">
        <v>0</v>
      </c>
      <c r="F499" s="93">
        <f t="shared" si="10"/>
        <v>0</v>
      </c>
      <c r="K499" s="69"/>
    </row>
    <row r="500" spans="1:11" s="50" customFormat="1" x14ac:dyDescent="0.25">
      <c r="A500" s="98" t="s">
        <v>518</v>
      </c>
      <c r="B500" s="98" t="s">
        <v>158</v>
      </c>
      <c r="C500" s="98" t="s">
        <v>460</v>
      </c>
      <c r="D500" s="98" t="s">
        <v>353</v>
      </c>
      <c r="E500" s="93">
        <v>0</v>
      </c>
      <c r="F500" s="93">
        <f t="shared" si="10"/>
        <v>0</v>
      </c>
      <c r="K500" s="69"/>
    </row>
    <row r="501" spans="1:11" s="50" customFormat="1" x14ac:dyDescent="0.25">
      <c r="A501" s="98" t="s">
        <v>518</v>
      </c>
      <c r="B501" s="98" t="s">
        <v>158</v>
      </c>
      <c r="C501" s="98" t="s">
        <v>460</v>
      </c>
      <c r="D501" s="98" t="s">
        <v>354</v>
      </c>
      <c r="E501" s="93">
        <v>0</v>
      </c>
      <c r="F501" s="93">
        <f t="shared" si="10"/>
        <v>0</v>
      </c>
      <c r="K501" s="69"/>
    </row>
    <row r="502" spans="1:11" s="50" customFormat="1" x14ac:dyDescent="0.25">
      <c r="A502" s="98" t="s">
        <v>518</v>
      </c>
      <c r="B502" s="98" t="s">
        <v>158</v>
      </c>
      <c r="C502" s="98" t="s">
        <v>460</v>
      </c>
      <c r="D502" s="98" t="s">
        <v>357</v>
      </c>
      <c r="E502" s="93">
        <v>5.88889097186339E-6</v>
      </c>
      <c r="F502" s="93">
        <f t="shared" si="10"/>
        <v>5.8965767838399955E-6</v>
      </c>
      <c r="K502" s="69"/>
    </row>
    <row r="503" spans="1:11" s="50" customFormat="1" x14ac:dyDescent="0.25">
      <c r="A503" s="98" t="s">
        <v>518</v>
      </c>
      <c r="B503" s="98" t="s">
        <v>158</v>
      </c>
      <c r="C503" s="98" t="s">
        <v>460</v>
      </c>
      <c r="D503" s="98" t="s">
        <v>358</v>
      </c>
      <c r="E503" s="93">
        <v>0</v>
      </c>
      <c r="F503" s="93">
        <f t="shared" si="10"/>
        <v>0</v>
      </c>
      <c r="K503" s="69"/>
    </row>
    <row r="504" spans="1:11" s="50" customFormat="1" x14ac:dyDescent="0.25">
      <c r="A504" s="98" t="s">
        <v>518</v>
      </c>
      <c r="B504" s="98" t="s">
        <v>158</v>
      </c>
      <c r="C504" s="98" t="s">
        <v>460</v>
      </c>
      <c r="D504" s="98" t="s">
        <v>359</v>
      </c>
      <c r="E504" s="93">
        <v>0</v>
      </c>
      <c r="F504" s="93">
        <f t="shared" si="10"/>
        <v>0</v>
      </c>
      <c r="K504" s="69"/>
    </row>
    <row r="505" spans="1:11" s="50" customFormat="1" x14ac:dyDescent="0.25">
      <c r="A505" s="98" t="s">
        <v>518</v>
      </c>
      <c r="B505" s="98" t="s">
        <v>158</v>
      </c>
      <c r="C505" s="98" t="s">
        <v>460</v>
      </c>
      <c r="D505" s="98" t="s">
        <v>370</v>
      </c>
      <c r="E505" s="93">
        <v>3.9743978759166401E-4</v>
      </c>
      <c r="F505" s="93">
        <f t="shared" si="10"/>
        <v>3.9795850113111421E-4</v>
      </c>
      <c r="K505" s="69"/>
    </row>
    <row r="506" spans="1:11" s="50" customFormat="1" x14ac:dyDescent="0.25">
      <c r="A506" s="98" t="s">
        <v>518</v>
      </c>
      <c r="B506" s="98" t="s">
        <v>158</v>
      </c>
      <c r="C506" s="98" t="s">
        <v>460</v>
      </c>
      <c r="D506" s="98" t="s">
        <v>371</v>
      </c>
      <c r="E506" s="93">
        <v>3.9730935182703602E-4</v>
      </c>
      <c r="F506" s="93">
        <f t="shared" si="10"/>
        <v>3.9782789512988873E-4</v>
      </c>
      <c r="K506" s="69"/>
    </row>
    <row r="507" spans="1:11" s="50" customFormat="1" x14ac:dyDescent="0.25">
      <c r="A507" s="98" t="s">
        <v>518</v>
      </c>
      <c r="B507" s="98" t="s">
        <v>158</v>
      </c>
      <c r="C507" s="98" t="s">
        <v>460</v>
      </c>
      <c r="D507" s="98" t="s">
        <v>372</v>
      </c>
      <c r="E507" s="93">
        <v>6.3279517161936099E-4</v>
      </c>
      <c r="F507" s="93">
        <f t="shared" si="10"/>
        <v>6.3362105627778106E-4</v>
      </c>
      <c r="K507" s="69"/>
    </row>
    <row r="508" spans="1:11" s="50" customFormat="1" x14ac:dyDescent="0.25">
      <c r="A508" s="98" t="s">
        <v>519</v>
      </c>
      <c r="B508" s="98" t="s">
        <v>158</v>
      </c>
      <c r="C508" s="98" t="s">
        <v>460</v>
      </c>
      <c r="D508" s="98" t="s">
        <v>156</v>
      </c>
      <c r="E508" s="93">
        <v>0</v>
      </c>
      <c r="F508" s="93">
        <f t="shared" si="10"/>
        <v>0</v>
      </c>
      <c r="K508" s="69"/>
    </row>
    <row r="509" spans="1:11" s="50" customFormat="1" x14ac:dyDescent="0.25">
      <c r="A509" s="98" t="s">
        <v>519</v>
      </c>
      <c r="B509" s="98" t="s">
        <v>158</v>
      </c>
      <c r="C509" s="98" t="s">
        <v>460</v>
      </c>
      <c r="D509" s="98" t="s">
        <v>157</v>
      </c>
      <c r="E509" s="93">
        <v>1.76682227077074E-3</v>
      </c>
      <c r="F509" s="93">
        <f t="shared" si="10"/>
        <v>1.7711800548540957E-3</v>
      </c>
      <c r="K509" s="69"/>
    </row>
    <row r="510" spans="1:11" s="50" customFormat="1" x14ac:dyDescent="0.25">
      <c r="A510" s="98" t="s">
        <v>519</v>
      </c>
      <c r="B510" s="98" t="s">
        <v>158</v>
      </c>
      <c r="C510" s="98" t="s">
        <v>460</v>
      </c>
      <c r="D510" s="98" t="s">
        <v>159</v>
      </c>
      <c r="E510" s="93">
        <v>1.7846341707298901E-3</v>
      </c>
      <c r="F510" s="93">
        <f t="shared" si="10"/>
        <v>1.7890358870272668E-3</v>
      </c>
      <c r="K510" s="69"/>
    </row>
    <row r="511" spans="1:11" s="50" customFormat="1" x14ac:dyDescent="0.25">
      <c r="A511" s="98" t="s">
        <v>519</v>
      </c>
      <c r="B511" s="98" t="s">
        <v>158</v>
      </c>
      <c r="C511" s="98" t="s">
        <v>460</v>
      </c>
      <c r="D511" s="98" t="s">
        <v>160</v>
      </c>
      <c r="E511" s="93">
        <v>0</v>
      </c>
      <c r="F511" s="93">
        <f t="shared" ref="F511:F574" si="11">E511+(E511*VLOOKUP(A511,$A$29:$F$36,6,0))</f>
        <v>0</v>
      </c>
      <c r="K511" s="69"/>
    </row>
    <row r="512" spans="1:11" s="50" customFormat="1" x14ac:dyDescent="0.25">
      <c r="A512" s="98" t="s">
        <v>519</v>
      </c>
      <c r="B512" s="98" t="s">
        <v>158</v>
      </c>
      <c r="C512" s="98" t="s">
        <v>460</v>
      </c>
      <c r="D512" s="98" t="s">
        <v>161</v>
      </c>
      <c r="E512" s="93">
        <v>0</v>
      </c>
      <c r="F512" s="93">
        <f t="shared" si="11"/>
        <v>0</v>
      </c>
      <c r="K512" s="69"/>
    </row>
    <row r="513" spans="1:11" s="50" customFormat="1" x14ac:dyDescent="0.25">
      <c r="A513" s="98" t="s">
        <v>519</v>
      </c>
      <c r="B513" s="98" t="s">
        <v>158</v>
      </c>
      <c r="C513" s="98" t="s">
        <v>460</v>
      </c>
      <c r="D513" s="98" t="s">
        <v>162</v>
      </c>
      <c r="E513" s="93">
        <v>0</v>
      </c>
      <c r="F513" s="93">
        <f t="shared" si="11"/>
        <v>0</v>
      </c>
      <c r="K513" s="69"/>
    </row>
    <row r="514" spans="1:11" s="50" customFormat="1" x14ac:dyDescent="0.25">
      <c r="A514" s="98" t="s">
        <v>519</v>
      </c>
      <c r="B514" s="98" t="s">
        <v>158</v>
      </c>
      <c r="C514" s="98" t="s">
        <v>460</v>
      </c>
      <c r="D514" s="98" t="s">
        <v>321</v>
      </c>
      <c r="E514" s="93">
        <v>0</v>
      </c>
      <c r="F514" s="93">
        <f t="shared" si="11"/>
        <v>0</v>
      </c>
      <c r="K514" s="69"/>
    </row>
    <row r="515" spans="1:11" s="50" customFormat="1" x14ac:dyDescent="0.25">
      <c r="A515" s="98" t="s">
        <v>519</v>
      </c>
      <c r="B515" s="98" t="s">
        <v>158</v>
      </c>
      <c r="C515" s="98" t="s">
        <v>460</v>
      </c>
      <c r="D515" s="98" t="s">
        <v>322</v>
      </c>
      <c r="E515" s="93">
        <v>0</v>
      </c>
      <c r="F515" s="93">
        <f t="shared" si="11"/>
        <v>0</v>
      </c>
      <c r="K515" s="69"/>
    </row>
    <row r="516" spans="1:11" s="50" customFormat="1" x14ac:dyDescent="0.25">
      <c r="A516" s="98" t="s">
        <v>519</v>
      </c>
      <c r="B516" s="98" t="s">
        <v>158</v>
      </c>
      <c r="C516" s="98" t="s">
        <v>460</v>
      </c>
      <c r="D516" s="98" t="s">
        <v>350</v>
      </c>
      <c r="E516" s="93">
        <v>0</v>
      </c>
      <c r="F516" s="93">
        <f t="shared" si="11"/>
        <v>0</v>
      </c>
      <c r="K516" s="69"/>
    </row>
    <row r="517" spans="1:11" s="50" customFormat="1" x14ac:dyDescent="0.25">
      <c r="A517" s="98" t="s">
        <v>519</v>
      </c>
      <c r="B517" s="98" t="s">
        <v>158</v>
      </c>
      <c r="C517" s="98" t="s">
        <v>460</v>
      </c>
      <c r="D517" s="98" t="s">
        <v>351</v>
      </c>
      <c r="E517" s="93">
        <v>3.78597867909724E-3</v>
      </c>
      <c r="F517" s="93">
        <f t="shared" si="11"/>
        <v>3.7953166175535495E-3</v>
      </c>
      <c r="K517" s="69"/>
    </row>
    <row r="518" spans="1:11" s="50" customFormat="1" x14ac:dyDescent="0.25">
      <c r="A518" s="98" t="s">
        <v>519</v>
      </c>
      <c r="B518" s="98" t="s">
        <v>158</v>
      </c>
      <c r="C518" s="98" t="s">
        <v>460</v>
      </c>
      <c r="D518" s="98" t="s">
        <v>353</v>
      </c>
      <c r="E518" s="93">
        <v>0</v>
      </c>
      <c r="F518" s="93">
        <f t="shared" si="11"/>
        <v>0</v>
      </c>
      <c r="K518" s="69"/>
    </row>
    <row r="519" spans="1:11" s="50" customFormat="1" x14ac:dyDescent="0.25">
      <c r="A519" s="98" t="s">
        <v>519</v>
      </c>
      <c r="B519" s="98" t="s">
        <v>158</v>
      </c>
      <c r="C519" s="98" t="s">
        <v>460</v>
      </c>
      <c r="D519" s="98" t="s">
        <v>354</v>
      </c>
      <c r="E519" s="93">
        <v>2.5008234507701298E-2</v>
      </c>
      <c r="F519" s="93">
        <f t="shared" si="11"/>
        <v>2.5069916142630513E-2</v>
      </c>
      <c r="K519" s="69"/>
    </row>
    <row r="520" spans="1:11" s="50" customFormat="1" x14ac:dyDescent="0.25">
      <c r="A520" s="98" t="s">
        <v>519</v>
      </c>
      <c r="B520" s="98" t="s">
        <v>158</v>
      </c>
      <c r="C520" s="98" t="s">
        <v>460</v>
      </c>
      <c r="D520" s="98" t="s">
        <v>357</v>
      </c>
      <c r="E520" s="93">
        <v>1.31798839311112E-5</v>
      </c>
      <c r="F520" s="93">
        <f t="shared" si="11"/>
        <v>1.3212391495321616E-5</v>
      </c>
      <c r="K520" s="69"/>
    </row>
    <row r="521" spans="1:11" s="50" customFormat="1" x14ac:dyDescent="0.25">
      <c r="A521" s="98" t="s">
        <v>519</v>
      </c>
      <c r="B521" s="98" t="s">
        <v>158</v>
      </c>
      <c r="C521" s="98" t="s">
        <v>460</v>
      </c>
      <c r="D521" s="98" t="s">
        <v>358</v>
      </c>
      <c r="E521" s="93">
        <v>0</v>
      </c>
      <c r="F521" s="93">
        <f t="shared" si="11"/>
        <v>0</v>
      </c>
      <c r="K521" s="69"/>
    </row>
    <row r="522" spans="1:11" s="50" customFormat="1" x14ac:dyDescent="0.25">
      <c r="A522" s="98" t="s">
        <v>519</v>
      </c>
      <c r="B522" s="98" t="s">
        <v>158</v>
      </c>
      <c r="C522" s="98" t="s">
        <v>460</v>
      </c>
      <c r="D522" s="98" t="s">
        <v>359</v>
      </c>
      <c r="E522" s="93">
        <v>0</v>
      </c>
      <c r="F522" s="93">
        <f t="shared" si="11"/>
        <v>0</v>
      </c>
      <c r="K522" s="69"/>
    </row>
    <row r="523" spans="1:11" s="50" customFormat="1" x14ac:dyDescent="0.25">
      <c r="A523" s="98" t="s">
        <v>519</v>
      </c>
      <c r="B523" s="98" t="s">
        <v>158</v>
      </c>
      <c r="C523" s="98" t="s">
        <v>460</v>
      </c>
      <c r="D523" s="98" t="s">
        <v>370</v>
      </c>
      <c r="E523" s="93">
        <v>0</v>
      </c>
      <c r="F523" s="93">
        <f t="shared" si="11"/>
        <v>0</v>
      </c>
      <c r="K523" s="69"/>
    </row>
    <row r="524" spans="1:11" s="50" customFormat="1" x14ac:dyDescent="0.25">
      <c r="A524" s="98" t="s">
        <v>519</v>
      </c>
      <c r="B524" s="98" t="s">
        <v>158</v>
      </c>
      <c r="C524" s="98" t="s">
        <v>460</v>
      </c>
      <c r="D524" s="98" t="s">
        <v>371</v>
      </c>
      <c r="E524" s="93">
        <v>0</v>
      </c>
      <c r="F524" s="93">
        <f t="shared" si="11"/>
        <v>0</v>
      </c>
      <c r="K524" s="69"/>
    </row>
    <row r="525" spans="1:11" s="50" customFormat="1" x14ac:dyDescent="0.25">
      <c r="A525" s="98" t="s">
        <v>519</v>
      </c>
      <c r="B525" s="98" t="s">
        <v>158</v>
      </c>
      <c r="C525" s="98" t="s">
        <v>460</v>
      </c>
      <c r="D525" s="98" t="s">
        <v>372</v>
      </c>
      <c r="E525" s="93">
        <v>0</v>
      </c>
      <c r="F525" s="93">
        <f t="shared" si="11"/>
        <v>0</v>
      </c>
      <c r="K525" s="69"/>
    </row>
    <row r="526" spans="1:11" s="50" customFormat="1" x14ac:dyDescent="0.25">
      <c r="A526" s="98" t="s">
        <v>520</v>
      </c>
      <c r="B526" s="98" t="s">
        <v>158</v>
      </c>
      <c r="C526" s="98" t="s">
        <v>460</v>
      </c>
      <c r="D526" s="98" t="s">
        <v>156</v>
      </c>
      <c r="E526" s="93">
        <v>0</v>
      </c>
      <c r="F526" s="93">
        <f t="shared" si="11"/>
        <v>0</v>
      </c>
      <c r="K526" s="69"/>
    </row>
    <row r="527" spans="1:11" s="50" customFormat="1" x14ac:dyDescent="0.25">
      <c r="A527" s="98" t="s">
        <v>520</v>
      </c>
      <c r="B527" s="98" t="s">
        <v>158</v>
      </c>
      <c r="C527" s="98" t="s">
        <v>460</v>
      </c>
      <c r="D527" s="98" t="s">
        <v>157</v>
      </c>
      <c r="E527" s="93">
        <v>7.1919172247916904E-4</v>
      </c>
      <c r="F527" s="93">
        <f t="shared" si="11"/>
        <v>7.1919172247916904E-4</v>
      </c>
      <c r="K527" s="69"/>
    </row>
    <row r="528" spans="1:11" s="50" customFormat="1" x14ac:dyDescent="0.25">
      <c r="A528" s="98" t="s">
        <v>520</v>
      </c>
      <c r="B528" s="98" t="s">
        <v>158</v>
      </c>
      <c r="C528" s="98" t="s">
        <v>460</v>
      </c>
      <c r="D528" s="98" t="s">
        <v>159</v>
      </c>
      <c r="E528" s="93">
        <v>1.19759755743509E-3</v>
      </c>
      <c r="F528" s="93">
        <f t="shared" si="11"/>
        <v>1.19759755743509E-3</v>
      </c>
      <c r="K528" s="69"/>
    </row>
    <row r="529" spans="1:11" s="50" customFormat="1" x14ac:dyDescent="0.25">
      <c r="A529" s="98" t="s">
        <v>520</v>
      </c>
      <c r="B529" s="98" t="s">
        <v>158</v>
      </c>
      <c r="C529" s="98" t="s">
        <v>460</v>
      </c>
      <c r="D529" s="98" t="s">
        <v>160</v>
      </c>
      <c r="E529" s="93">
        <v>0</v>
      </c>
      <c r="F529" s="93">
        <f t="shared" si="11"/>
        <v>0</v>
      </c>
      <c r="K529" s="69"/>
    </row>
    <row r="530" spans="1:11" s="50" customFormat="1" x14ac:dyDescent="0.25">
      <c r="A530" s="98" t="s">
        <v>520</v>
      </c>
      <c r="B530" s="98" t="s">
        <v>158</v>
      </c>
      <c r="C530" s="98" t="s">
        <v>460</v>
      </c>
      <c r="D530" s="98" t="s">
        <v>161</v>
      </c>
      <c r="E530" s="93">
        <v>0</v>
      </c>
      <c r="F530" s="93">
        <f t="shared" si="11"/>
        <v>0</v>
      </c>
      <c r="K530" s="69"/>
    </row>
    <row r="531" spans="1:11" s="50" customFormat="1" x14ac:dyDescent="0.25">
      <c r="A531" s="98" t="s">
        <v>520</v>
      </c>
      <c r="B531" s="98" t="s">
        <v>158</v>
      </c>
      <c r="C531" s="98" t="s">
        <v>460</v>
      </c>
      <c r="D531" s="98" t="s">
        <v>162</v>
      </c>
      <c r="E531" s="93">
        <v>0</v>
      </c>
      <c r="F531" s="93">
        <f t="shared" si="11"/>
        <v>0</v>
      </c>
      <c r="K531" s="69"/>
    </row>
    <row r="532" spans="1:11" s="50" customFormat="1" x14ac:dyDescent="0.25">
      <c r="A532" s="98" t="s">
        <v>520</v>
      </c>
      <c r="B532" s="98" t="s">
        <v>158</v>
      </c>
      <c r="C532" s="98" t="s">
        <v>460</v>
      </c>
      <c r="D532" s="98" t="s">
        <v>321</v>
      </c>
      <c r="E532" s="93">
        <v>0</v>
      </c>
      <c r="F532" s="93">
        <f t="shared" si="11"/>
        <v>0</v>
      </c>
      <c r="K532" s="69"/>
    </row>
    <row r="533" spans="1:11" s="50" customFormat="1" x14ac:dyDescent="0.25">
      <c r="A533" s="98" t="s">
        <v>520</v>
      </c>
      <c r="B533" s="98" t="s">
        <v>158</v>
      </c>
      <c r="C533" s="98" t="s">
        <v>460</v>
      </c>
      <c r="D533" s="98" t="s">
        <v>322</v>
      </c>
      <c r="E533" s="93">
        <v>0</v>
      </c>
      <c r="F533" s="93">
        <f t="shared" si="11"/>
        <v>0</v>
      </c>
      <c r="K533" s="69"/>
    </row>
    <row r="534" spans="1:11" s="50" customFormat="1" x14ac:dyDescent="0.25">
      <c r="A534" s="98" t="s">
        <v>520</v>
      </c>
      <c r="B534" s="98" t="s">
        <v>158</v>
      </c>
      <c r="C534" s="98" t="s">
        <v>460</v>
      </c>
      <c r="D534" s="98" t="s">
        <v>350</v>
      </c>
      <c r="E534" s="93">
        <v>0</v>
      </c>
      <c r="F534" s="93">
        <f t="shared" si="11"/>
        <v>0</v>
      </c>
      <c r="K534" s="69"/>
    </row>
    <row r="535" spans="1:11" s="50" customFormat="1" x14ac:dyDescent="0.25">
      <c r="A535" s="98" t="s">
        <v>520</v>
      </c>
      <c r="B535" s="98" t="s">
        <v>158</v>
      </c>
      <c r="C535" s="98" t="s">
        <v>460</v>
      </c>
      <c r="D535" s="98" t="s">
        <v>351</v>
      </c>
      <c r="E535" s="93">
        <v>3.827154008884E-3</v>
      </c>
      <c r="F535" s="93">
        <f t="shared" si="11"/>
        <v>3.827154008884E-3</v>
      </c>
      <c r="K535" s="69"/>
    </row>
    <row r="536" spans="1:11" s="50" customFormat="1" x14ac:dyDescent="0.25">
      <c r="A536" s="98" t="s">
        <v>520</v>
      </c>
      <c r="B536" s="98" t="s">
        <v>158</v>
      </c>
      <c r="C536" s="98" t="s">
        <v>460</v>
      </c>
      <c r="D536" s="98" t="s">
        <v>353</v>
      </c>
      <c r="E536" s="93">
        <v>0</v>
      </c>
      <c r="F536" s="93">
        <f t="shared" si="11"/>
        <v>0</v>
      </c>
      <c r="K536" s="69"/>
    </row>
    <row r="537" spans="1:11" s="50" customFormat="1" x14ac:dyDescent="0.25">
      <c r="A537" s="98" t="s">
        <v>520</v>
      </c>
      <c r="B537" s="98" t="s">
        <v>158</v>
      </c>
      <c r="C537" s="98" t="s">
        <v>460</v>
      </c>
      <c r="D537" s="98" t="s">
        <v>354</v>
      </c>
      <c r="E537" s="93">
        <v>2.5252726068491799E-2</v>
      </c>
      <c r="F537" s="93">
        <f t="shared" si="11"/>
        <v>2.5252726068491799E-2</v>
      </c>
      <c r="K537" s="69"/>
    </row>
    <row r="538" spans="1:11" s="50" customFormat="1" x14ac:dyDescent="0.25">
      <c r="A538" s="98" t="s">
        <v>520</v>
      </c>
      <c r="B538" s="98" t="s">
        <v>158</v>
      </c>
      <c r="C538" s="98" t="s">
        <v>460</v>
      </c>
      <c r="D538" s="98" t="s">
        <v>357</v>
      </c>
      <c r="E538" s="93">
        <v>1.35111140585548E-5</v>
      </c>
      <c r="F538" s="93">
        <f t="shared" si="11"/>
        <v>1.35111140585548E-5</v>
      </c>
      <c r="K538" s="69"/>
    </row>
    <row r="539" spans="1:11" s="50" customFormat="1" x14ac:dyDescent="0.25">
      <c r="A539" s="98" t="s">
        <v>520</v>
      </c>
      <c r="B539" s="98" t="s">
        <v>158</v>
      </c>
      <c r="C539" s="98" t="s">
        <v>460</v>
      </c>
      <c r="D539" s="98" t="s">
        <v>358</v>
      </c>
      <c r="E539" s="93">
        <v>0</v>
      </c>
      <c r="F539" s="93">
        <f t="shared" si="11"/>
        <v>0</v>
      </c>
      <c r="K539" s="69"/>
    </row>
    <row r="540" spans="1:11" s="50" customFormat="1" x14ac:dyDescent="0.25">
      <c r="A540" s="98" t="s">
        <v>520</v>
      </c>
      <c r="B540" s="98" t="s">
        <v>158</v>
      </c>
      <c r="C540" s="98" t="s">
        <v>460</v>
      </c>
      <c r="D540" s="98" t="s">
        <v>359</v>
      </c>
      <c r="E540" s="93">
        <v>0</v>
      </c>
      <c r="F540" s="93">
        <f t="shared" si="11"/>
        <v>0</v>
      </c>
      <c r="K540" s="69"/>
    </row>
    <row r="541" spans="1:11" s="50" customFormat="1" x14ac:dyDescent="0.25">
      <c r="A541" s="98" t="s">
        <v>520</v>
      </c>
      <c r="B541" s="98" t="s">
        <v>158</v>
      </c>
      <c r="C541" s="98" t="s">
        <v>460</v>
      </c>
      <c r="D541" s="98" t="s">
        <v>370</v>
      </c>
      <c r="E541" s="93">
        <v>0</v>
      </c>
      <c r="F541" s="93">
        <f t="shared" si="11"/>
        <v>0</v>
      </c>
      <c r="K541" s="69"/>
    </row>
    <row r="542" spans="1:11" s="50" customFormat="1" x14ac:dyDescent="0.25">
      <c r="A542" s="98" t="s">
        <v>520</v>
      </c>
      <c r="B542" s="98" t="s">
        <v>158</v>
      </c>
      <c r="C542" s="98" t="s">
        <v>460</v>
      </c>
      <c r="D542" s="98" t="s">
        <v>371</v>
      </c>
      <c r="E542" s="93">
        <v>0</v>
      </c>
      <c r="F542" s="93">
        <f t="shared" si="11"/>
        <v>0</v>
      </c>
      <c r="K542" s="69"/>
    </row>
    <row r="543" spans="1:11" s="50" customFormat="1" x14ac:dyDescent="0.25">
      <c r="A543" s="98" t="s">
        <v>520</v>
      </c>
      <c r="B543" s="98" t="s">
        <v>158</v>
      </c>
      <c r="C543" s="98" t="s">
        <v>460</v>
      </c>
      <c r="D543" s="98" t="s">
        <v>372</v>
      </c>
      <c r="E543" s="93">
        <v>0</v>
      </c>
      <c r="F543" s="93">
        <f t="shared" si="11"/>
        <v>0</v>
      </c>
      <c r="K543" s="69"/>
    </row>
    <row r="544" spans="1:11" s="50" customFormat="1" x14ac:dyDescent="0.25">
      <c r="A544" s="98" t="s">
        <v>521</v>
      </c>
      <c r="B544" s="98" t="s">
        <v>158</v>
      </c>
      <c r="C544" s="98" t="s">
        <v>460</v>
      </c>
      <c r="D544" s="98" t="s">
        <v>156</v>
      </c>
      <c r="E544" s="93">
        <v>0</v>
      </c>
      <c r="F544" s="93">
        <f t="shared" si="11"/>
        <v>0</v>
      </c>
      <c r="K544" s="69"/>
    </row>
    <row r="545" spans="1:11" s="50" customFormat="1" x14ac:dyDescent="0.25">
      <c r="A545" s="98" t="s">
        <v>521</v>
      </c>
      <c r="B545" s="98" t="s">
        <v>158</v>
      </c>
      <c r="C545" s="98" t="s">
        <v>460</v>
      </c>
      <c r="D545" s="98" t="s">
        <v>157</v>
      </c>
      <c r="E545" s="93">
        <v>0</v>
      </c>
      <c r="F545" s="93">
        <f t="shared" si="11"/>
        <v>0</v>
      </c>
      <c r="K545" s="69"/>
    </row>
    <row r="546" spans="1:11" s="50" customFormat="1" x14ac:dyDescent="0.25">
      <c r="A546" s="98" t="s">
        <v>521</v>
      </c>
      <c r="B546" s="98" t="s">
        <v>158</v>
      </c>
      <c r="C546" s="98" t="s">
        <v>460</v>
      </c>
      <c r="D546" s="98" t="s">
        <v>159</v>
      </c>
      <c r="E546" s="93">
        <v>0</v>
      </c>
      <c r="F546" s="93">
        <f t="shared" si="11"/>
        <v>0</v>
      </c>
      <c r="K546" s="69"/>
    </row>
    <row r="547" spans="1:11" s="50" customFormat="1" x14ac:dyDescent="0.25">
      <c r="A547" s="98" t="s">
        <v>521</v>
      </c>
      <c r="B547" s="98" t="s">
        <v>158</v>
      </c>
      <c r="C547" s="98" t="s">
        <v>460</v>
      </c>
      <c r="D547" s="98" t="s">
        <v>160</v>
      </c>
      <c r="E547" s="93">
        <v>0</v>
      </c>
      <c r="F547" s="93">
        <f t="shared" si="11"/>
        <v>0</v>
      </c>
      <c r="K547" s="69"/>
    </row>
    <row r="548" spans="1:11" s="50" customFormat="1" x14ac:dyDescent="0.25">
      <c r="A548" s="98" t="s">
        <v>521</v>
      </c>
      <c r="B548" s="98" t="s">
        <v>158</v>
      </c>
      <c r="C548" s="98" t="s">
        <v>460</v>
      </c>
      <c r="D548" s="98" t="s">
        <v>161</v>
      </c>
      <c r="E548" s="93">
        <v>0</v>
      </c>
      <c r="F548" s="93">
        <f t="shared" si="11"/>
        <v>0</v>
      </c>
      <c r="K548" s="69"/>
    </row>
    <row r="549" spans="1:11" s="50" customFormat="1" x14ac:dyDescent="0.25">
      <c r="A549" s="98" t="s">
        <v>521</v>
      </c>
      <c r="B549" s="98" t="s">
        <v>158</v>
      </c>
      <c r="C549" s="98" t="s">
        <v>460</v>
      </c>
      <c r="D549" s="98" t="s">
        <v>162</v>
      </c>
      <c r="E549" s="93">
        <v>0</v>
      </c>
      <c r="F549" s="93">
        <f t="shared" si="11"/>
        <v>0</v>
      </c>
      <c r="K549" s="69"/>
    </row>
    <row r="550" spans="1:11" s="50" customFormat="1" x14ac:dyDescent="0.25">
      <c r="A550" s="98" t="s">
        <v>521</v>
      </c>
      <c r="B550" s="98" t="s">
        <v>158</v>
      </c>
      <c r="C550" s="98" t="s">
        <v>460</v>
      </c>
      <c r="D550" s="98" t="s">
        <v>321</v>
      </c>
      <c r="E550" s="93">
        <v>0</v>
      </c>
      <c r="F550" s="93">
        <f t="shared" si="11"/>
        <v>0</v>
      </c>
      <c r="K550" s="69"/>
    </row>
    <row r="551" spans="1:11" s="50" customFormat="1" x14ac:dyDescent="0.25">
      <c r="A551" s="98" t="s">
        <v>521</v>
      </c>
      <c r="B551" s="98" t="s">
        <v>158</v>
      </c>
      <c r="C551" s="98" t="s">
        <v>460</v>
      </c>
      <c r="D551" s="98" t="s">
        <v>322</v>
      </c>
      <c r="E551" s="93">
        <v>0</v>
      </c>
      <c r="F551" s="93">
        <f t="shared" si="11"/>
        <v>0</v>
      </c>
      <c r="K551" s="69"/>
    </row>
    <row r="552" spans="1:11" s="50" customFormat="1" x14ac:dyDescent="0.25">
      <c r="A552" s="98" t="s">
        <v>521</v>
      </c>
      <c r="B552" s="98" t="s">
        <v>158</v>
      </c>
      <c r="C552" s="98" t="s">
        <v>460</v>
      </c>
      <c r="D552" s="98" t="s">
        <v>350</v>
      </c>
      <c r="E552" s="93">
        <v>0</v>
      </c>
      <c r="F552" s="93">
        <f t="shared" si="11"/>
        <v>0</v>
      </c>
      <c r="K552" s="69"/>
    </row>
    <row r="553" spans="1:11" s="50" customFormat="1" x14ac:dyDescent="0.25">
      <c r="A553" s="98" t="s">
        <v>521</v>
      </c>
      <c r="B553" s="98" t="s">
        <v>158</v>
      </c>
      <c r="C553" s="98" t="s">
        <v>460</v>
      </c>
      <c r="D553" s="98" t="s">
        <v>351</v>
      </c>
      <c r="E553" s="93">
        <v>0</v>
      </c>
      <c r="F553" s="93">
        <f t="shared" si="11"/>
        <v>0</v>
      </c>
      <c r="K553" s="69"/>
    </row>
    <row r="554" spans="1:11" s="50" customFormat="1" x14ac:dyDescent="0.25">
      <c r="A554" s="98" t="s">
        <v>521</v>
      </c>
      <c r="B554" s="98" t="s">
        <v>158</v>
      </c>
      <c r="C554" s="98" t="s">
        <v>460</v>
      </c>
      <c r="D554" s="98" t="s">
        <v>353</v>
      </c>
      <c r="E554" s="93">
        <v>0</v>
      </c>
      <c r="F554" s="93">
        <f t="shared" si="11"/>
        <v>0</v>
      </c>
      <c r="K554" s="69"/>
    </row>
    <row r="555" spans="1:11" s="50" customFormat="1" x14ac:dyDescent="0.25">
      <c r="A555" s="98" t="s">
        <v>521</v>
      </c>
      <c r="B555" s="98" t="s">
        <v>158</v>
      </c>
      <c r="C555" s="98" t="s">
        <v>460</v>
      </c>
      <c r="D555" s="98" t="s">
        <v>354</v>
      </c>
      <c r="E555" s="93">
        <v>0</v>
      </c>
      <c r="F555" s="93">
        <f t="shared" si="11"/>
        <v>0</v>
      </c>
      <c r="K555" s="69"/>
    </row>
    <row r="556" spans="1:11" s="50" customFormat="1" x14ac:dyDescent="0.25">
      <c r="A556" s="98" t="s">
        <v>521</v>
      </c>
      <c r="B556" s="98" t="s">
        <v>158</v>
      </c>
      <c r="C556" s="98" t="s">
        <v>460</v>
      </c>
      <c r="D556" s="98" t="s">
        <v>357</v>
      </c>
      <c r="E556" s="93">
        <v>2.0149298521381801E-5</v>
      </c>
      <c r="F556" s="93">
        <f t="shared" si="11"/>
        <v>2.0212095225167214E-5</v>
      </c>
      <c r="K556" s="69"/>
    </row>
    <row r="557" spans="1:11" s="50" customFormat="1" x14ac:dyDescent="0.25">
      <c r="A557" s="98" t="s">
        <v>521</v>
      </c>
      <c r="B557" s="98" t="s">
        <v>158</v>
      </c>
      <c r="C557" s="98" t="s">
        <v>460</v>
      </c>
      <c r="D557" s="98" t="s">
        <v>358</v>
      </c>
      <c r="E557" s="93">
        <v>0</v>
      </c>
      <c r="F557" s="93">
        <f t="shared" si="11"/>
        <v>0</v>
      </c>
      <c r="K557" s="69"/>
    </row>
    <row r="558" spans="1:11" s="50" customFormat="1" x14ac:dyDescent="0.25">
      <c r="A558" s="98" t="s">
        <v>521</v>
      </c>
      <c r="B558" s="98" t="s">
        <v>158</v>
      </c>
      <c r="C558" s="98" t="s">
        <v>460</v>
      </c>
      <c r="D558" s="98" t="s">
        <v>359</v>
      </c>
      <c r="E558" s="93">
        <v>0</v>
      </c>
      <c r="F558" s="93">
        <f t="shared" si="11"/>
        <v>0</v>
      </c>
      <c r="K558" s="69"/>
    </row>
    <row r="559" spans="1:11" s="50" customFormat="1" x14ac:dyDescent="0.25">
      <c r="A559" s="98" t="s">
        <v>521</v>
      </c>
      <c r="B559" s="98" t="s">
        <v>158</v>
      </c>
      <c r="C559" s="98" t="s">
        <v>460</v>
      </c>
      <c r="D559" s="98" t="s">
        <v>370</v>
      </c>
      <c r="E559" s="93">
        <v>0</v>
      </c>
      <c r="F559" s="93">
        <f t="shared" si="11"/>
        <v>0</v>
      </c>
      <c r="K559" s="69"/>
    </row>
    <row r="560" spans="1:11" s="50" customFormat="1" x14ac:dyDescent="0.25">
      <c r="A560" s="98" t="s">
        <v>521</v>
      </c>
      <c r="B560" s="98" t="s">
        <v>158</v>
      </c>
      <c r="C560" s="98" t="s">
        <v>460</v>
      </c>
      <c r="D560" s="98" t="s">
        <v>371</v>
      </c>
      <c r="E560" s="93">
        <v>0</v>
      </c>
      <c r="F560" s="93">
        <f t="shared" si="11"/>
        <v>0</v>
      </c>
      <c r="K560" s="69"/>
    </row>
    <row r="561" spans="1:11" s="50" customFormat="1" x14ac:dyDescent="0.25">
      <c r="A561" s="98" t="s">
        <v>521</v>
      </c>
      <c r="B561" s="98" t="s">
        <v>158</v>
      </c>
      <c r="C561" s="98" t="s">
        <v>460</v>
      </c>
      <c r="D561" s="98" t="s">
        <v>372</v>
      </c>
      <c r="E561" s="93">
        <v>0</v>
      </c>
      <c r="F561" s="93">
        <f t="shared" si="11"/>
        <v>0</v>
      </c>
      <c r="K561" s="69"/>
    </row>
    <row r="562" spans="1:11" s="50" customFormat="1" x14ac:dyDescent="0.25">
      <c r="A562" s="98" t="s">
        <v>522</v>
      </c>
      <c r="B562" s="98" t="s">
        <v>158</v>
      </c>
      <c r="C562" s="98" t="s">
        <v>460</v>
      </c>
      <c r="D562" s="98" t="s">
        <v>156</v>
      </c>
      <c r="E562" s="93">
        <v>0</v>
      </c>
      <c r="F562" s="93">
        <f t="shared" si="11"/>
        <v>0</v>
      </c>
      <c r="K562" s="69"/>
    </row>
    <row r="563" spans="1:11" s="50" customFormat="1" x14ac:dyDescent="0.25">
      <c r="A563" s="98" t="s">
        <v>522</v>
      </c>
      <c r="B563" s="98" t="s">
        <v>158</v>
      </c>
      <c r="C563" s="98" t="s">
        <v>460</v>
      </c>
      <c r="D563" s="98" t="s">
        <v>157</v>
      </c>
      <c r="E563" s="93">
        <v>3.2242624826632498E-5</v>
      </c>
      <c r="F563" s="93">
        <f t="shared" si="11"/>
        <v>3.2315556184796703E-5</v>
      </c>
      <c r="K563" s="69"/>
    </row>
    <row r="564" spans="1:11" s="50" customFormat="1" x14ac:dyDescent="0.25">
      <c r="A564" s="98" t="s">
        <v>522</v>
      </c>
      <c r="B564" s="98" t="s">
        <v>158</v>
      </c>
      <c r="C564" s="98" t="s">
        <v>460</v>
      </c>
      <c r="D564" s="98" t="s">
        <v>159</v>
      </c>
      <c r="E564" s="93">
        <v>2.10909290875258E-4</v>
      </c>
      <c r="F564" s="93">
        <f t="shared" si="11"/>
        <v>2.1138635814616692E-4</v>
      </c>
      <c r="K564" s="69"/>
    </row>
    <row r="565" spans="1:11" s="50" customFormat="1" x14ac:dyDescent="0.25">
      <c r="A565" s="98" t="s">
        <v>522</v>
      </c>
      <c r="B565" s="98" t="s">
        <v>158</v>
      </c>
      <c r="C565" s="98" t="s">
        <v>460</v>
      </c>
      <c r="D565" s="98" t="s">
        <v>160</v>
      </c>
      <c r="E565" s="93">
        <v>0</v>
      </c>
      <c r="F565" s="93">
        <f t="shared" si="11"/>
        <v>0</v>
      </c>
      <c r="K565" s="69"/>
    </row>
    <row r="566" spans="1:11" s="50" customFormat="1" x14ac:dyDescent="0.25">
      <c r="A566" s="98" t="s">
        <v>522</v>
      </c>
      <c r="B566" s="98" t="s">
        <v>158</v>
      </c>
      <c r="C566" s="98" t="s">
        <v>460</v>
      </c>
      <c r="D566" s="98" t="s">
        <v>161</v>
      </c>
      <c r="E566" s="93">
        <v>0</v>
      </c>
      <c r="F566" s="93">
        <f t="shared" si="11"/>
        <v>0</v>
      </c>
      <c r="K566" s="69"/>
    </row>
    <row r="567" spans="1:11" s="50" customFormat="1" x14ac:dyDescent="0.25">
      <c r="A567" s="98" t="s">
        <v>522</v>
      </c>
      <c r="B567" s="98" t="s">
        <v>158</v>
      </c>
      <c r="C567" s="98" t="s">
        <v>460</v>
      </c>
      <c r="D567" s="98" t="s">
        <v>162</v>
      </c>
      <c r="E567" s="93">
        <v>1.5769025433546099E-5</v>
      </c>
      <c r="F567" s="93">
        <f t="shared" si="11"/>
        <v>1.5804694255423295E-5</v>
      </c>
      <c r="K567" s="69"/>
    </row>
    <row r="568" spans="1:11" s="50" customFormat="1" x14ac:dyDescent="0.25">
      <c r="A568" s="98" t="s">
        <v>522</v>
      </c>
      <c r="B568" s="98" t="s">
        <v>158</v>
      </c>
      <c r="C568" s="98" t="s">
        <v>460</v>
      </c>
      <c r="D568" s="98" t="s">
        <v>321</v>
      </c>
      <c r="E568" s="93">
        <v>0</v>
      </c>
      <c r="F568" s="93">
        <f t="shared" si="11"/>
        <v>0</v>
      </c>
      <c r="K568" s="69"/>
    </row>
    <row r="569" spans="1:11" s="50" customFormat="1" x14ac:dyDescent="0.25">
      <c r="A569" s="98" t="s">
        <v>522</v>
      </c>
      <c r="B569" s="98" t="s">
        <v>158</v>
      </c>
      <c r="C569" s="98" t="s">
        <v>460</v>
      </c>
      <c r="D569" s="98" t="s">
        <v>322</v>
      </c>
      <c r="E569" s="93">
        <v>0</v>
      </c>
      <c r="F569" s="93">
        <f t="shared" si="11"/>
        <v>0</v>
      </c>
      <c r="K569" s="69"/>
    </row>
    <row r="570" spans="1:11" s="50" customFormat="1" x14ac:dyDescent="0.25">
      <c r="A570" s="98" t="s">
        <v>522</v>
      </c>
      <c r="B570" s="98" t="s">
        <v>158</v>
      </c>
      <c r="C570" s="98" t="s">
        <v>460</v>
      </c>
      <c r="D570" s="98" t="s">
        <v>350</v>
      </c>
      <c r="E570" s="93">
        <v>0</v>
      </c>
      <c r="F570" s="93">
        <f t="shared" si="11"/>
        <v>0</v>
      </c>
      <c r="K570" s="69"/>
    </row>
    <row r="571" spans="1:11" s="50" customFormat="1" x14ac:dyDescent="0.25">
      <c r="A571" s="98" t="s">
        <v>522</v>
      </c>
      <c r="B571" s="98" t="s">
        <v>158</v>
      </c>
      <c r="C571" s="98" t="s">
        <v>460</v>
      </c>
      <c r="D571" s="98" t="s">
        <v>351</v>
      </c>
      <c r="E571" s="93">
        <v>0</v>
      </c>
      <c r="F571" s="93">
        <f t="shared" si="11"/>
        <v>0</v>
      </c>
      <c r="K571" s="69"/>
    </row>
    <row r="572" spans="1:11" s="50" customFormat="1" x14ac:dyDescent="0.25">
      <c r="A572" s="98" t="s">
        <v>522</v>
      </c>
      <c r="B572" s="98" t="s">
        <v>158</v>
      </c>
      <c r="C572" s="98" t="s">
        <v>460</v>
      </c>
      <c r="D572" s="98" t="s">
        <v>353</v>
      </c>
      <c r="E572" s="93">
        <v>0</v>
      </c>
      <c r="F572" s="93">
        <f t="shared" si="11"/>
        <v>0</v>
      </c>
      <c r="K572" s="69"/>
    </row>
    <row r="573" spans="1:11" s="50" customFormat="1" x14ac:dyDescent="0.25">
      <c r="A573" s="98" t="s">
        <v>522</v>
      </c>
      <c r="B573" s="98" t="s">
        <v>158</v>
      </c>
      <c r="C573" s="98" t="s">
        <v>460</v>
      </c>
      <c r="D573" s="98" t="s">
        <v>354</v>
      </c>
      <c r="E573" s="93">
        <v>0</v>
      </c>
      <c r="F573" s="93">
        <f t="shared" si="11"/>
        <v>0</v>
      </c>
      <c r="K573" s="69"/>
    </row>
    <row r="574" spans="1:11" s="50" customFormat="1" x14ac:dyDescent="0.25">
      <c r="A574" s="98" t="s">
        <v>522</v>
      </c>
      <c r="B574" s="98" t="s">
        <v>158</v>
      </c>
      <c r="C574" s="98" t="s">
        <v>460</v>
      </c>
      <c r="D574" s="98" t="s">
        <v>357</v>
      </c>
      <c r="E574" s="93">
        <v>1.6895060765834601E-5</v>
      </c>
      <c r="F574" s="93">
        <f t="shared" si="11"/>
        <v>1.6933276628672831E-5</v>
      </c>
      <c r="K574" s="69"/>
    </row>
    <row r="575" spans="1:11" s="50" customFormat="1" x14ac:dyDescent="0.25">
      <c r="A575" s="98" t="s">
        <v>522</v>
      </c>
      <c r="B575" s="98" t="s">
        <v>158</v>
      </c>
      <c r="C575" s="98" t="s">
        <v>460</v>
      </c>
      <c r="D575" s="98" t="s">
        <v>358</v>
      </c>
      <c r="E575" s="93">
        <v>0</v>
      </c>
      <c r="F575" s="93">
        <f t="shared" ref="F575:F638" si="12">E575+(E575*VLOOKUP(A575,$A$29:$F$36,6,0))</f>
        <v>0</v>
      </c>
      <c r="K575" s="69"/>
    </row>
    <row r="576" spans="1:11" s="50" customFormat="1" x14ac:dyDescent="0.25">
      <c r="A576" s="98" t="s">
        <v>522</v>
      </c>
      <c r="B576" s="98" t="s">
        <v>158</v>
      </c>
      <c r="C576" s="98" t="s">
        <v>460</v>
      </c>
      <c r="D576" s="98" t="s">
        <v>359</v>
      </c>
      <c r="E576" s="93">
        <v>0</v>
      </c>
      <c r="F576" s="93">
        <f t="shared" si="12"/>
        <v>0</v>
      </c>
      <c r="K576" s="69"/>
    </row>
    <row r="577" spans="1:11" s="50" customFormat="1" x14ac:dyDescent="0.25">
      <c r="A577" s="98" t="s">
        <v>522</v>
      </c>
      <c r="B577" s="98" t="s">
        <v>158</v>
      </c>
      <c r="C577" s="98" t="s">
        <v>460</v>
      </c>
      <c r="D577" s="98" t="s">
        <v>370</v>
      </c>
      <c r="E577" s="93">
        <v>0</v>
      </c>
      <c r="F577" s="93">
        <f t="shared" si="12"/>
        <v>0</v>
      </c>
      <c r="K577" s="69"/>
    </row>
    <row r="578" spans="1:11" s="50" customFormat="1" x14ac:dyDescent="0.25">
      <c r="A578" s="98" t="s">
        <v>522</v>
      </c>
      <c r="B578" s="98" t="s">
        <v>158</v>
      </c>
      <c r="C578" s="98" t="s">
        <v>460</v>
      </c>
      <c r="D578" s="98" t="s">
        <v>371</v>
      </c>
      <c r="E578" s="93">
        <v>0</v>
      </c>
      <c r="F578" s="93">
        <f t="shared" si="12"/>
        <v>0</v>
      </c>
      <c r="K578" s="69"/>
    </row>
    <row r="579" spans="1:11" s="50" customFormat="1" x14ac:dyDescent="0.25">
      <c r="A579" s="98" t="s">
        <v>522</v>
      </c>
      <c r="B579" s="98" t="s">
        <v>158</v>
      </c>
      <c r="C579" s="98" t="s">
        <v>460</v>
      </c>
      <c r="D579" s="98" t="s">
        <v>372</v>
      </c>
      <c r="E579" s="93">
        <v>0</v>
      </c>
      <c r="F579" s="93">
        <f t="shared" si="12"/>
        <v>0</v>
      </c>
      <c r="K579" s="69"/>
    </row>
    <row r="580" spans="1:11" s="50" customFormat="1" x14ac:dyDescent="0.25">
      <c r="A580" s="98" t="s">
        <v>523</v>
      </c>
      <c r="B580" s="98" t="s">
        <v>158</v>
      </c>
      <c r="C580" s="98" t="s">
        <v>460</v>
      </c>
      <c r="D580" s="98" t="s">
        <v>156</v>
      </c>
      <c r="E580" s="93">
        <v>0</v>
      </c>
      <c r="F580" s="93">
        <f t="shared" si="12"/>
        <v>0</v>
      </c>
      <c r="K580" s="69"/>
    </row>
    <row r="581" spans="1:11" s="50" customFormat="1" x14ac:dyDescent="0.25">
      <c r="A581" s="98" t="s">
        <v>523</v>
      </c>
      <c r="B581" s="98" t="s">
        <v>158</v>
      </c>
      <c r="C581" s="98" t="s">
        <v>460</v>
      </c>
      <c r="D581" s="98" t="s">
        <v>157</v>
      </c>
      <c r="E581" s="93">
        <v>0</v>
      </c>
      <c r="F581" s="93">
        <f t="shared" si="12"/>
        <v>0</v>
      </c>
      <c r="K581" s="69"/>
    </row>
    <row r="582" spans="1:11" s="50" customFormat="1" x14ac:dyDescent="0.25">
      <c r="A582" s="98" t="s">
        <v>523</v>
      </c>
      <c r="B582" s="98" t="s">
        <v>158</v>
      </c>
      <c r="C582" s="98" t="s">
        <v>460</v>
      </c>
      <c r="D582" s="98" t="s">
        <v>159</v>
      </c>
      <c r="E582" s="93">
        <v>0</v>
      </c>
      <c r="F582" s="93">
        <f t="shared" si="12"/>
        <v>0</v>
      </c>
      <c r="K582" s="69"/>
    </row>
    <row r="583" spans="1:11" s="50" customFormat="1" x14ac:dyDescent="0.25">
      <c r="A583" s="98" t="s">
        <v>523</v>
      </c>
      <c r="B583" s="98" t="s">
        <v>158</v>
      </c>
      <c r="C583" s="98" t="s">
        <v>460</v>
      </c>
      <c r="D583" s="98" t="s">
        <v>160</v>
      </c>
      <c r="E583" s="93">
        <v>0</v>
      </c>
      <c r="F583" s="93">
        <f t="shared" si="12"/>
        <v>0</v>
      </c>
      <c r="K583" s="69"/>
    </row>
    <row r="584" spans="1:11" s="50" customFormat="1" x14ac:dyDescent="0.25">
      <c r="A584" s="98" t="s">
        <v>523</v>
      </c>
      <c r="B584" s="98" t="s">
        <v>158</v>
      </c>
      <c r="C584" s="98" t="s">
        <v>460</v>
      </c>
      <c r="D584" s="98" t="s">
        <v>161</v>
      </c>
      <c r="E584" s="93">
        <v>0</v>
      </c>
      <c r="F584" s="93">
        <f t="shared" si="12"/>
        <v>0</v>
      </c>
      <c r="K584" s="69"/>
    </row>
    <row r="585" spans="1:11" s="50" customFormat="1" x14ac:dyDescent="0.25">
      <c r="A585" s="98" t="s">
        <v>523</v>
      </c>
      <c r="B585" s="98" t="s">
        <v>158</v>
      </c>
      <c r="C585" s="98" t="s">
        <v>460</v>
      </c>
      <c r="D585" s="98" t="s">
        <v>162</v>
      </c>
      <c r="E585" s="93">
        <v>0</v>
      </c>
      <c r="F585" s="93">
        <f t="shared" si="12"/>
        <v>0</v>
      </c>
      <c r="K585" s="69"/>
    </row>
    <row r="586" spans="1:11" s="50" customFormat="1" x14ac:dyDescent="0.25">
      <c r="A586" s="98" t="s">
        <v>523</v>
      </c>
      <c r="B586" s="98" t="s">
        <v>158</v>
      </c>
      <c r="C586" s="98" t="s">
        <v>460</v>
      </c>
      <c r="D586" s="98" t="s">
        <v>321</v>
      </c>
      <c r="E586" s="93">
        <v>0</v>
      </c>
      <c r="F586" s="93">
        <f t="shared" si="12"/>
        <v>0</v>
      </c>
      <c r="K586" s="69"/>
    </row>
    <row r="587" spans="1:11" s="50" customFormat="1" x14ac:dyDescent="0.25">
      <c r="A587" s="98" t="s">
        <v>523</v>
      </c>
      <c r="B587" s="98" t="s">
        <v>158</v>
      </c>
      <c r="C587" s="98" t="s">
        <v>460</v>
      </c>
      <c r="D587" s="98" t="s">
        <v>322</v>
      </c>
      <c r="E587" s="93">
        <v>6.8950409692810502E-3</v>
      </c>
      <c r="F587" s="93">
        <f t="shared" si="12"/>
        <v>6.9111797012495289E-3</v>
      </c>
      <c r="K587" s="69"/>
    </row>
    <row r="588" spans="1:11" s="50" customFormat="1" x14ac:dyDescent="0.25">
      <c r="A588" s="98" t="s">
        <v>523</v>
      </c>
      <c r="B588" s="98" t="s">
        <v>158</v>
      </c>
      <c r="C588" s="98" t="s">
        <v>460</v>
      </c>
      <c r="D588" s="98" t="s">
        <v>350</v>
      </c>
      <c r="E588" s="93">
        <v>0</v>
      </c>
      <c r="F588" s="93">
        <f t="shared" si="12"/>
        <v>0</v>
      </c>
      <c r="K588" s="69"/>
    </row>
    <row r="589" spans="1:11" s="50" customFormat="1" x14ac:dyDescent="0.25">
      <c r="A589" s="98" t="s">
        <v>523</v>
      </c>
      <c r="B589" s="98" t="s">
        <v>158</v>
      </c>
      <c r="C589" s="98" t="s">
        <v>460</v>
      </c>
      <c r="D589" s="98" t="s">
        <v>351</v>
      </c>
      <c r="E589" s="93">
        <v>8.4929408603637497E-4</v>
      </c>
      <c r="F589" s="93">
        <f t="shared" si="12"/>
        <v>8.5128196829523627E-4</v>
      </c>
      <c r="K589" s="69"/>
    </row>
    <row r="590" spans="1:11" s="50" customFormat="1" x14ac:dyDescent="0.25">
      <c r="A590" s="98" t="s">
        <v>523</v>
      </c>
      <c r="B590" s="98" t="s">
        <v>158</v>
      </c>
      <c r="C590" s="98" t="s">
        <v>460</v>
      </c>
      <c r="D590" s="98" t="s">
        <v>353</v>
      </c>
      <c r="E590" s="93">
        <v>0</v>
      </c>
      <c r="F590" s="93">
        <f t="shared" si="12"/>
        <v>0</v>
      </c>
      <c r="K590" s="69"/>
    </row>
    <row r="591" spans="1:11" s="50" customFormat="1" x14ac:dyDescent="0.25">
      <c r="A591" s="98" t="s">
        <v>523</v>
      </c>
      <c r="B591" s="98" t="s">
        <v>158</v>
      </c>
      <c r="C591" s="98" t="s">
        <v>460</v>
      </c>
      <c r="D591" s="98" t="s">
        <v>354</v>
      </c>
      <c r="E591" s="93">
        <v>5.0266773711173897E-3</v>
      </c>
      <c r="F591" s="93">
        <f t="shared" si="12"/>
        <v>5.0384429573040283E-3</v>
      </c>
      <c r="K591" s="69"/>
    </row>
    <row r="592" spans="1:11" s="50" customFormat="1" x14ac:dyDescent="0.25">
      <c r="A592" s="98" t="s">
        <v>523</v>
      </c>
      <c r="B592" s="98" t="s">
        <v>158</v>
      </c>
      <c r="C592" s="98" t="s">
        <v>460</v>
      </c>
      <c r="D592" s="98" t="s">
        <v>357</v>
      </c>
      <c r="E592" s="93">
        <v>2.22820333343137E-6</v>
      </c>
      <c r="F592" s="93">
        <f t="shared" si="12"/>
        <v>2.233418730486983E-6</v>
      </c>
      <c r="K592" s="69"/>
    </row>
    <row r="593" spans="1:11" s="50" customFormat="1" x14ac:dyDescent="0.25">
      <c r="A593" s="98" t="s">
        <v>523</v>
      </c>
      <c r="B593" s="98" t="s">
        <v>158</v>
      </c>
      <c r="C593" s="98" t="s">
        <v>460</v>
      </c>
      <c r="D593" s="98" t="s">
        <v>358</v>
      </c>
      <c r="E593" s="93">
        <v>0</v>
      </c>
      <c r="F593" s="93">
        <f t="shared" si="12"/>
        <v>0</v>
      </c>
      <c r="K593" s="69"/>
    </row>
    <row r="594" spans="1:11" s="50" customFormat="1" x14ac:dyDescent="0.25">
      <c r="A594" s="98" t="s">
        <v>523</v>
      </c>
      <c r="B594" s="98" t="s">
        <v>158</v>
      </c>
      <c r="C594" s="98" t="s">
        <v>460</v>
      </c>
      <c r="D594" s="98" t="s">
        <v>359</v>
      </c>
      <c r="E594" s="93">
        <v>1.6465904782218599E-2</v>
      </c>
      <c r="F594" s="93">
        <f t="shared" si="12"/>
        <v>1.6504445354360613E-2</v>
      </c>
      <c r="K594" s="69"/>
    </row>
    <row r="595" spans="1:11" s="50" customFormat="1" x14ac:dyDescent="0.25">
      <c r="A595" s="98" t="s">
        <v>523</v>
      </c>
      <c r="B595" s="98" t="s">
        <v>158</v>
      </c>
      <c r="C595" s="98" t="s">
        <v>460</v>
      </c>
      <c r="D595" s="98" t="s">
        <v>370</v>
      </c>
      <c r="E595" s="93">
        <v>1.76366468934552E-3</v>
      </c>
      <c r="F595" s="93">
        <f t="shared" si="12"/>
        <v>1.7677927738384807E-3</v>
      </c>
      <c r="K595" s="69"/>
    </row>
    <row r="596" spans="1:11" s="50" customFormat="1" x14ac:dyDescent="0.25">
      <c r="A596" s="98" t="s">
        <v>523</v>
      </c>
      <c r="B596" s="98" t="s">
        <v>158</v>
      </c>
      <c r="C596" s="98" t="s">
        <v>460</v>
      </c>
      <c r="D596" s="98" t="s">
        <v>371</v>
      </c>
      <c r="E596" s="93">
        <v>2.3525686417244802E-3</v>
      </c>
      <c r="F596" s="93">
        <f t="shared" si="12"/>
        <v>2.358075131811398E-3</v>
      </c>
      <c r="K596" s="69"/>
    </row>
    <row r="597" spans="1:11" s="50" customFormat="1" x14ac:dyDescent="0.25">
      <c r="A597" s="98" t="s">
        <v>523</v>
      </c>
      <c r="B597" s="98" t="s">
        <v>158</v>
      </c>
      <c r="C597" s="98" t="s">
        <v>460</v>
      </c>
      <c r="D597" s="98" t="s">
        <v>372</v>
      </c>
      <c r="E597" s="93">
        <v>3.3182514880675498E-3</v>
      </c>
      <c r="F597" s="93">
        <f t="shared" si="12"/>
        <v>3.3260182833061156E-3</v>
      </c>
      <c r="K597" s="69"/>
    </row>
    <row r="598" spans="1:11" s="50" customFormat="1" x14ac:dyDescent="0.25">
      <c r="A598" s="98" t="s">
        <v>524</v>
      </c>
      <c r="B598" s="98" t="s">
        <v>158</v>
      </c>
      <c r="C598" s="98" t="s">
        <v>460</v>
      </c>
      <c r="D598" s="98" t="s">
        <v>156</v>
      </c>
      <c r="E598" s="93">
        <v>0</v>
      </c>
      <c r="F598" s="93">
        <f t="shared" si="12"/>
        <v>0</v>
      </c>
      <c r="K598" s="69"/>
    </row>
    <row r="599" spans="1:11" s="50" customFormat="1" x14ac:dyDescent="0.25">
      <c r="A599" s="98" t="s">
        <v>524</v>
      </c>
      <c r="B599" s="98" t="s">
        <v>158</v>
      </c>
      <c r="C599" s="98" t="s">
        <v>460</v>
      </c>
      <c r="D599" s="98" t="s">
        <v>157</v>
      </c>
      <c r="E599" s="93">
        <v>0</v>
      </c>
      <c r="F599" s="93">
        <f t="shared" si="12"/>
        <v>0</v>
      </c>
      <c r="K599" s="69"/>
    </row>
    <row r="600" spans="1:11" s="50" customFormat="1" x14ac:dyDescent="0.25">
      <c r="A600" s="98" t="s">
        <v>524</v>
      </c>
      <c r="B600" s="98" t="s">
        <v>158</v>
      </c>
      <c r="C600" s="98" t="s">
        <v>460</v>
      </c>
      <c r="D600" s="98" t="s">
        <v>159</v>
      </c>
      <c r="E600" s="93">
        <v>0</v>
      </c>
      <c r="F600" s="93">
        <f t="shared" si="12"/>
        <v>0</v>
      </c>
      <c r="K600" s="69"/>
    </row>
    <row r="601" spans="1:11" s="50" customFormat="1" x14ac:dyDescent="0.25">
      <c r="A601" s="98" t="s">
        <v>524</v>
      </c>
      <c r="B601" s="98" t="s">
        <v>158</v>
      </c>
      <c r="C601" s="98" t="s">
        <v>460</v>
      </c>
      <c r="D601" s="98" t="s">
        <v>160</v>
      </c>
      <c r="E601" s="93">
        <v>0</v>
      </c>
      <c r="F601" s="93">
        <f t="shared" si="12"/>
        <v>0</v>
      </c>
      <c r="K601" s="69"/>
    </row>
    <row r="602" spans="1:11" s="50" customFormat="1" x14ac:dyDescent="0.25">
      <c r="A602" s="98" t="s">
        <v>524</v>
      </c>
      <c r="B602" s="98" t="s">
        <v>158</v>
      </c>
      <c r="C602" s="98" t="s">
        <v>460</v>
      </c>
      <c r="D602" s="98" t="s">
        <v>161</v>
      </c>
      <c r="E602" s="93">
        <v>0</v>
      </c>
      <c r="F602" s="93">
        <f t="shared" si="12"/>
        <v>0</v>
      </c>
      <c r="K602" s="69"/>
    </row>
    <row r="603" spans="1:11" s="50" customFormat="1" x14ac:dyDescent="0.25">
      <c r="A603" s="98" t="s">
        <v>524</v>
      </c>
      <c r="B603" s="98" t="s">
        <v>158</v>
      </c>
      <c r="C603" s="98" t="s">
        <v>460</v>
      </c>
      <c r="D603" s="98" t="s">
        <v>162</v>
      </c>
      <c r="E603" s="93">
        <v>0</v>
      </c>
      <c r="F603" s="93">
        <f t="shared" si="12"/>
        <v>0</v>
      </c>
      <c r="K603" s="69"/>
    </row>
    <row r="604" spans="1:11" s="50" customFormat="1" x14ac:dyDescent="0.25">
      <c r="A604" s="98" t="s">
        <v>524</v>
      </c>
      <c r="B604" s="98" t="s">
        <v>158</v>
      </c>
      <c r="C604" s="98" t="s">
        <v>460</v>
      </c>
      <c r="D604" s="98" t="s">
        <v>321</v>
      </c>
      <c r="E604" s="93">
        <v>0</v>
      </c>
      <c r="F604" s="93">
        <f t="shared" si="12"/>
        <v>0</v>
      </c>
      <c r="K604" s="69"/>
    </row>
    <row r="605" spans="1:11" s="50" customFormat="1" x14ac:dyDescent="0.25">
      <c r="A605" s="98" t="s">
        <v>524</v>
      </c>
      <c r="B605" s="98" t="s">
        <v>158</v>
      </c>
      <c r="C605" s="98" t="s">
        <v>460</v>
      </c>
      <c r="D605" s="98" t="s">
        <v>322</v>
      </c>
      <c r="E605" s="93">
        <v>3.5000957486798399E-2</v>
      </c>
      <c r="F605" s="93">
        <f t="shared" si="12"/>
        <v>3.5020287340872487E-2</v>
      </c>
      <c r="K605" s="69"/>
    </row>
    <row r="606" spans="1:11" s="50" customFormat="1" x14ac:dyDescent="0.25">
      <c r="A606" s="98" t="s">
        <v>524</v>
      </c>
      <c r="B606" s="98" t="s">
        <v>158</v>
      </c>
      <c r="C606" s="98" t="s">
        <v>460</v>
      </c>
      <c r="D606" s="98" t="s">
        <v>350</v>
      </c>
      <c r="E606" s="93">
        <v>0</v>
      </c>
      <c r="F606" s="93">
        <f t="shared" si="12"/>
        <v>0</v>
      </c>
      <c r="K606" s="69"/>
    </row>
    <row r="607" spans="1:11" s="50" customFormat="1" x14ac:dyDescent="0.25">
      <c r="A607" s="98" t="s">
        <v>524</v>
      </c>
      <c r="B607" s="98" t="s">
        <v>158</v>
      </c>
      <c r="C607" s="98" t="s">
        <v>460</v>
      </c>
      <c r="D607" s="98" t="s">
        <v>351</v>
      </c>
      <c r="E607" s="93">
        <v>0</v>
      </c>
      <c r="F607" s="93">
        <f t="shared" si="12"/>
        <v>0</v>
      </c>
      <c r="K607" s="69"/>
    </row>
    <row r="608" spans="1:11" s="50" customFormat="1" x14ac:dyDescent="0.25">
      <c r="A608" s="98" t="s">
        <v>524</v>
      </c>
      <c r="B608" s="98" t="s">
        <v>158</v>
      </c>
      <c r="C608" s="98" t="s">
        <v>460</v>
      </c>
      <c r="D608" s="98" t="s">
        <v>353</v>
      </c>
      <c r="E608" s="93">
        <v>0</v>
      </c>
      <c r="F608" s="93">
        <f t="shared" si="12"/>
        <v>0</v>
      </c>
      <c r="K608" s="69"/>
    </row>
    <row r="609" spans="1:11" s="50" customFormat="1" x14ac:dyDescent="0.25">
      <c r="A609" s="98" t="s">
        <v>524</v>
      </c>
      <c r="B609" s="98" t="s">
        <v>158</v>
      </c>
      <c r="C609" s="98" t="s">
        <v>460</v>
      </c>
      <c r="D609" s="98" t="s">
        <v>354</v>
      </c>
      <c r="E609" s="93">
        <v>0</v>
      </c>
      <c r="F609" s="93">
        <f t="shared" si="12"/>
        <v>0</v>
      </c>
      <c r="K609" s="69"/>
    </row>
    <row r="610" spans="1:11" s="50" customFormat="1" x14ac:dyDescent="0.25">
      <c r="A610" s="98" t="s">
        <v>524</v>
      </c>
      <c r="B610" s="98" t="s">
        <v>158</v>
      </c>
      <c r="C610" s="98" t="s">
        <v>460</v>
      </c>
      <c r="D610" s="98" t="s">
        <v>357</v>
      </c>
      <c r="E610" s="93">
        <v>2.2541535474105401E-5</v>
      </c>
      <c r="F610" s="93">
        <f t="shared" si="12"/>
        <v>2.2553984407580566E-5</v>
      </c>
      <c r="K610" s="69"/>
    </row>
    <row r="611" spans="1:11" s="50" customFormat="1" x14ac:dyDescent="0.25">
      <c r="A611" s="98" t="s">
        <v>524</v>
      </c>
      <c r="B611" s="98" t="s">
        <v>158</v>
      </c>
      <c r="C611" s="98" t="s">
        <v>460</v>
      </c>
      <c r="D611" s="98" t="s">
        <v>358</v>
      </c>
      <c r="E611" s="93">
        <v>0</v>
      </c>
      <c r="F611" s="93">
        <f t="shared" si="12"/>
        <v>0</v>
      </c>
      <c r="K611" s="69"/>
    </row>
    <row r="612" spans="1:11" s="50" customFormat="1" x14ac:dyDescent="0.25">
      <c r="A612" s="98" t="s">
        <v>524</v>
      </c>
      <c r="B612" s="98" t="s">
        <v>158</v>
      </c>
      <c r="C612" s="98" t="s">
        <v>460</v>
      </c>
      <c r="D612" s="98" t="s">
        <v>359</v>
      </c>
      <c r="E612" s="93">
        <v>0</v>
      </c>
      <c r="F612" s="93">
        <f t="shared" si="12"/>
        <v>0</v>
      </c>
      <c r="K612" s="69"/>
    </row>
    <row r="613" spans="1:11" s="50" customFormat="1" x14ac:dyDescent="0.25">
      <c r="A613" s="98" t="s">
        <v>524</v>
      </c>
      <c r="B613" s="98" t="s">
        <v>158</v>
      </c>
      <c r="C613" s="98" t="s">
        <v>460</v>
      </c>
      <c r="D613" s="98" t="s">
        <v>370</v>
      </c>
      <c r="E613" s="93">
        <v>9.6783533653763496E-3</v>
      </c>
      <c r="F613" s="93">
        <f t="shared" si="12"/>
        <v>9.6836983951030572E-3</v>
      </c>
      <c r="K613" s="69"/>
    </row>
    <row r="614" spans="1:11" s="50" customFormat="1" x14ac:dyDescent="0.25">
      <c r="A614" s="98" t="s">
        <v>524</v>
      </c>
      <c r="B614" s="98" t="s">
        <v>158</v>
      </c>
      <c r="C614" s="98" t="s">
        <v>460</v>
      </c>
      <c r="D614" s="98" t="s">
        <v>371</v>
      </c>
      <c r="E614" s="93">
        <v>1.34340304337575E-2</v>
      </c>
      <c r="F614" s="93">
        <f t="shared" si="12"/>
        <v>1.3441449597876347E-2</v>
      </c>
      <c r="K614" s="69"/>
    </row>
    <row r="615" spans="1:11" s="50" customFormat="1" x14ac:dyDescent="0.25">
      <c r="A615" s="98" t="s">
        <v>524</v>
      </c>
      <c r="B615" s="98" t="s">
        <v>158</v>
      </c>
      <c r="C615" s="98" t="s">
        <v>460</v>
      </c>
      <c r="D615" s="98" t="s">
        <v>372</v>
      </c>
      <c r="E615" s="93">
        <v>1.8733967254666601E-2</v>
      </c>
      <c r="F615" s="93">
        <f t="shared" si="12"/>
        <v>1.8744313396008534E-2</v>
      </c>
      <c r="K615" s="69"/>
    </row>
    <row r="616" spans="1:11" s="50" customFormat="1" x14ac:dyDescent="0.25">
      <c r="A616" s="98" t="s">
        <v>518</v>
      </c>
      <c r="B616" s="98" t="s">
        <v>129</v>
      </c>
      <c r="C616" s="98" t="s">
        <v>461</v>
      </c>
      <c r="D616" s="98" t="s">
        <v>128</v>
      </c>
      <c r="E616" s="93">
        <v>8.4812205316467403E-4</v>
      </c>
      <c r="F616" s="93">
        <f t="shared" si="12"/>
        <v>8.4922896899398406E-4</v>
      </c>
      <c r="K616" s="69"/>
    </row>
    <row r="617" spans="1:11" s="50" customFormat="1" x14ac:dyDescent="0.25">
      <c r="A617" s="98" t="s">
        <v>518</v>
      </c>
      <c r="B617" s="98" t="s">
        <v>129</v>
      </c>
      <c r="C617" s="98" t="s">
        <v>461</v>
      </c>
      <c r="D617" s="98" t="s">
        <v>190</v>
      </c>
      <c r="E617" s="93">
        <v>1.8375252063515599E-6</v>
      </c>
      <c r="F617" s="93">
        <f t="shared" si="12"/>
        <v>1.8399234292607239E-6</v>
      </c>
      <c r="K617" s="69"/>
    </row>
    <row r="618" spans="1:11" s="50" customFormat="1" x14ac:dyDescent="0.25">
      <c r="A618" s="98" t="s">
        <v>518</v>
      </c>
      <c r="B618" s="98" t="s">
        <v>129</v>
      </c>
      <c r="C618" s="98" t="s">
        <v>461</v>
      </c>
      <c r="D618" s="98" t="s">
        <v>228</v>
      </c>
      <c r="E618" s="93">
        <v>9.0146824301191202E-4</v>
      </c>
      <c r="F618" s="93">
        <f t="shared" si="12"/>
        <v>9.0264478294986886E-4</v>
      </c>
      <c r="K618" s="69"/>
    </row>
    <row r="619" spans="1:11" s="50" customFormat="1" x14ac:dyDescent="0.25">
      <c r="A619" s="98" t="s">
        <v>518</v>
      </c>
      <c r="B619" s="98" t="s">
        <v>129</v>
      </c>
      <c r="C619" s="98" t="s">
        <v>461</v>
      </c>
      <c r="D619" s="98" t="s">
        <v>355</v>
      </c>
      <c r="E619" s="93">
        <v>1.56542264329842E-4</v>
      </c>
      <c r="F619" s="93">
        <f t="shared" si="12"/>
        <v>1.5674657349701453E-4</v>
      </c>
      <c r="K619" s="69"/>
    </row>
    <row r="620" spans="1:11" s="50" customFormat="1" x14ac:dyDescent="0.25">
      <c r="A620" s="98" t="s">
        <v>518</v>
      </c>
      <c r="B620" s="98" t="s">
        <v>129</v>
      </c>
      <c r="C620" s="98" t="s">
        <v>461</v>
      </c>
      <c r="D620" s="98" t="s">
        <v>383</v>
      </c>
      <c r="E620" s="93">
        <v>1.3552814965444701E-3</v>
      </c>
      <c r="F620" s="93">
        <f t="shared" si="12"/>
        <v>1.357050325141838E-3</v>
      </c>
      <c r="K620" s="69"/>
    </row>
    <row r="621" spans="1:11" s="50" customFormat="1" x14ac:dyDescent="0.25">
      <c r="A621" s="98" t="s">
        <v>519</v>
      </c>
      <c r="B621" s="98" t="s">
        <v>129</v>
      </c>
      <c r="C621" s="98" t="s">
        <v>461</v>
      </c>
      <c r="D621" s="98" t="s">
        <v>128</v>
      </c>
      <c r="E621" s="93">
        <v>1.7105524004749401E-3</v>
      </c>
      <c r="F621" s="93">
        <f t="shared" si="12"/>
        <v>1.7147713975681133E-3</v>
      </c>
      <c r="K621" s="69"/>
    </row>
    <row r="622" spans="1:11" s="50" customFormat="1" x14ac:dyDescent="0.25">
      <c r="A622" s="98" t="s">
        <v>519</v>
      </c>
      <c r="B622" s="98" t="s">
        <v>129</v>
      </c>
      <c r="C622" s="98" t="s">
        <v>461</v>
      </c>
      <c r="D622" s="98" t="s">
        <v>190</v>
      </c>
      <c r="E622" s="93">
        <v>9.2543127686558998E-7</v>
      </c>
      <c r="F622" s="93">
        <f t="shared" si="12"/>
        <v>9.2771380961111917E-7</v>
      </c>
      <c r="K622" s="69"/>
    </row>
    <row r="623" spans="1:11" s="50" customFormat="1" x14ac:dyDescent="0.25">
      <c r="A623" s="98" t="s">
        <v>519</v>
      </c>
      <c r="B623" s="98" t="s">
        <v>129</v>
      </c>
      <c r="C623" s="98" t="s">
        <v>461</v>
      </c>
      <c r="D623" s="98" t="s">
        <v>228</v>
      </c>
      <c r="E623" s="93">
        <v>1.17235336393919E-4</v>
      </c>
      <c r="F623" s="93">
        <f t="shared" si="12"/>
        <v>1.1752449184061904E-4</v>
      </c>
      <c r="K623" s="69"/>
    </row>
    <row r="624" spans="1:11" s="50" customFormat="1" x14ac:dyDescent="0.25">
      <c r="A624" s="98" t="s">
        <v>519</v>
      </c>
      <c r="B624" s="98" t="s">
        <v>129</v>
      </c>
      <c r="C624" s="98" t="s">
        <v>461</v>
      </c>
      <c r="D624" s="98" t="s">
        <v>355</v>
      </c>
      <c r="E624" s="93">
        <v>7.5212945154134303E-5</v>
      </c>
      <c r="F624" s="93">
        <f t="shared" si="12"/>
        <v>7.5398454348056803E-5</v>
      </c>
      <c r="K624" s="69"/>
    </row>
    <row r="625" spans="1:11" s="50" customFormat="1" x14ac:dyDescent="0.25">
      <c r="A625" s="98" t="s">
        <v>519</v>
      </c>
      <c r="B625" s="98" t="s">
        <v>129</v>
      </c>
      <c r="C625" s="98" t="s">
        <v>461</v>
      </c>
      <c r="D625" s="98" t="s">
        <v>383</v>
      </c>
      <c r="E625" s="93">
        <v>6.3041590610187197E-4</v>
      </c>
      <c r="F625" s="93">
        <f t="shared" si="12"/>
        <v>6.3197079730227925E-4</v>
      </c>
      <c r="K625" s="69"/>
    </row>
    <row r="626" spans="1:11" s="50" customFormat="1" x14ac:dyDescent="0.25">
      <c r="A626" s="98" t="s">
        <v>520</v>
      </c>
      <c r="B626" s="98" t="s">
        <v>129</v>
      </c>
      <c r="C626" s="98" t="s">
        <v>461</v>
      </c>
      <c r="D626" s="98" t="s">
        <v>128</v>
      </c>
      <c r="E626" s="93">
        <v>1.6981129663277601E-3</v>
      </c>
      <c r="F626" s="93">
        <f t="shared" si="12"/>
        <v>1.6981129663277601E-3</v>
      </c>
      <c r="K626" s="69"/>
    </row>
    <row r="627" spans="1:11" s="50" customFormat="1" x14ac:dyDescent="0.25">
      <c r="A627" s="98" t="s">
        <v>520</v>
      </c>
      <c r="B627" s="98" t="s">
        <v>129</v>
      </c>
      <c r="C627" s="98" t="s">
        <v>461</v>
      </c>
      <c r="D627" s="98" t="s">
        <v>190</v>
      </c>
      <c r="E627" s="93">
        <v>1.0021372406713099E-6</v>
      </c>
      <c r="F627" s="93">
        <f t="shared" si="12"/>
        <v>1.0021372406713099E-6</v>
      </c>
      <c r="K627" s="69"/>
    </row>
    <row r="628" spans="1:11" s="50" customFormat="1" x14ac:dyDescent="0.25">
      <c r="A628" s="98" t="s">
        <v>520</v>
      </c>
      <c r="B628" s="98" t="s">
        <v>129</v>
      </c>
      <c r="C628" s="98" t="s">
        <v>461</v>
      </c>
      <c r="D628" s="98" t="s">
        <v>228</v>
      </c>
      <c r="E628" s="93">
        <v>1.4932645054376999E-4</v>
      </c>
      <c r="F628" s="93">
        <f t="shared" si="12"/>
        <v>1.4932645054376999E-4</v>
      </c>
      <c r="K628" s="69"/>
    </row>
    <row r="629" spans="1:11" s="50" customFormat="1" x14ac:dyDescent="0.25">
      <c r="A629" s="98" t="s">
        <v>520</v>
      </c>
      <c r="B629" s="98" t="s">
        <v>129</v>
      </c>
      <c r="C629" s="98" t="s">
        <v>461</v>
      </c>
      <c r="D629" s="98" t="s">
        <v>355</v>
      </c>
      <c r="E629" s="93">
        <v>7.7787025195214193E-5</v>
      </c>
      <c r="F629" s="93">
        <f t="shared" si="12"/>
        <v>7.7787025195214193E-5</v>
      </c>
      <c r="K629" s="69"/>
    </row>
    <row r="630" spans="1:11" s="50" customFormat="1" x14ac:dyDescent="0.25">
      <c r="A630" s="98" t="s">
        <v>520</v>
      </c>
      <c r="B630" s="98" t="s">
        <v>129</v>
      </c>
      <c r="C630" s="98" t="s">
        <v>461</v>
      </c>
      <c r="D630" s="98" t="s">
        <v>383</v>
      </c>
      <c r="E630" s="93">
        <v>6.5122795631834005E-4</v>
      </c>
      <c r="F630" s="93">
        <f t="shared" si="12"/>
        <v>6.5122795631834005E-4</v>
      </c>
      <c r="K630" s="69"/>
    </row>
    <row r="631" spans="1:11" s="50" customFormat="1" x14ac:dyDescent="0.25">
      <c r="A631" s="98" t="s">
        <v>521</v>
      </c>
      <c r="B631" s="98" t="s">
        <v>129</v>
      </c>
      <c r="C631" s="98" t="s">
        <v>461</v>
      </c>
      <c r="D631" s="98" t="s">
        <v>128</v>
      </c>
      <c r="E631" s="93">
        <v>2.6062264785584599E-3</v>
      </c>
      <c r="F631" s="93">
        <f t="shared" si="12"/>
        <v>2.6143489663958434E-3</v>
      </c>
      <c r="K631" s="69"/>
    </row>
    <row r="632" spans="1:11" s="50" customFormat="1" x14ac:dyDescent="0.25">
      <c r="A632" s="98" t="s">
        <v>521</v>
      </c>
      <c r="B632" s="98" t="s">
        <v>129</v>
      </c>
      <c r="C632" s="98" t="s">
        <v>461</v>
      </c>
      <c r="D632" s="98" t="s">
        <v>190</v>
      </c>
      <c r="E632" s="93">
        <v>1.6157518542449699E-7</v>
      </c>
      <c r="F632" s="93">
        <f t="shared" si="12"/>
        <v>1.6207874583616137E-7</v>
      </c>
      <c r="K632" s="69"/>
    </row>
    <row r="633" spans="1:11" s="50" customFormat="1" x14ac:dyDescent="0.25">
      <c r="A633" s="98" t="s">
        <v>521</v>
      </c>
      <c r="B633" s="98" t="s">
        <v>129</v>
      </c>
      <c r="C633" s="98" t="s">
        <v>461</v>
      </c>
      <c r="D633" s="98" t="s">
        <v>228</v>
      </c>
      <c r="E633" s="93">
        <v>1.8736450421086799E-4</v>
      </c>
      <c r="F633" s="93">
        <f t="shared" si="12"/>
        <v>1.8794843884553257E-4</v>
      </c>
      <c r="K633" s="69"/>
    </row>
    <row r="634" spans="1:11" s="50" customFormat="1" x14ac:dyDescent="0.25">
      <c r="A634" s="98" t="s">
        <v>521</v>
      </c>
      <c r="B634" s="98" t="s">
        <v>129</v>
      </c>
      <c r="C634" s="98" t="s">
        <v>461</v>
      </c>
      <c r="D634" s="98" t="s">
        <v>355</v>
      </c>
      <c r="E634" s="93">
        <v>1.0774685368364899E-4</v>
      </c>
      <c r="F634" s="93">
        <f t="shared" si="12"/>
        <v>1.0808265431945784E-4</v>
      </c>
      <c r="K634" s="69"/>
    </row>
    <row r="635" spans="1:11" s="50" customFormat="1" x14ac:dyDescent="0.25">
      <c r="A635" s="98" t="s">
        <v>521</v>
      </c>
      <c r="B635" s="98" t="s">
        <v>129</v>
      </c>
      <c r="C635" s="98" t="s">
        <v>461</v>
      </c>
      <c r="D635" s="98" t="s">
        <v>383</v>
      </c>
      <c r="E635" s="93">
        <v>9.47402446107987E-4</v>
      </c>
      <c r="F635" s="93">
        <f t="shared" si="12"/>
        <v>9.5035509236069326E-4</v>
      </c>
      <c r="K635" s="69"/>
    </row>
    <row r="636" spans="1:11" s="50" customFormat="1" x14ac:dyDescent="0.25">
      <c r="A636" s="98" t="s">
        <v>522</v>
      </c>
      <c r="B636" s="98" t="s">
        <v>129</v>
      </c>
      <c r="C636" s="98" t="s">
        <v>461</v>
      </c>
      <c r="D636" s="98" t="s">
        <v>128</v>
      </c>
      <c r="E636" s="93">
        <v>1.7623045672315199E-3</v>
      </c>
      <c r="F636" s="93">
        <f t="shared" si="12"/>
        <v>1.7662908204065721E-3</v>
      </c>
      <c r="K636" s="69"/>
    </row>
    <row r="637" spans="1:11" s="50" customFormat="1" x14ac:dyDescent="0.25">
      <c r="A637" s="98" t="s">
        <v>522</v>
      </c>
      <c r="B637" s="98" t="s">
        <v>129</v>
      </c>
      <c r="C637" s="98" t="s">
        <v>461</v>
      </c>
      <c r="D637" s="98" t="s">
        <v>190</v>
      </c>
      <c r="E637" s="93">
        <v>2.5457254545211898E-6</v>
      </c>
      <c r="F637" s="93">
        <f t="shared" si="12"/>
        <v>2.5514837702882752E-6</v>
      </c>
      <c r="K637" s="69"/>
    </row>
    <row r="638" spans="1:11" s="50" customFormat="1" x14ac:dyDescent="0.25">
      <c r="A638" s="98" t="s">
        <v>522</v>
      </c>
      <c r="B638" s="98" t="s">
        <v>129</v>
      </c>
      <c r="C638" s="98" t="s">
        <v>461</v>
      </c>
      <c r="D638" s="98" t="s">
        <v>228</v>
      </c>
      <c r="E638" s="93">
        <v>1.60627959798784E-3</v>
      </c>
      <c r="F638" s="93">
        <f t="shared" si="12"/>
        <v>1.6099129297436326E-3</v>
      </c>
      <c r="K638" s="69"/>
    </row>
    <row r="639" spans="1:11" s="50" customFormat="1" x14ac:dyDescent="0.25">
      <c r="A639" s="98" t="s">
        <v>522</v>
      </c>
      <c r="B639" s="98" t="s">
        <v>129</v>
      </c>
      <c r="C639" s="98" t="s">
        <v>461</v>
      </c>
      <c r="D639" s="98" t="s">
        <v>355</v>
      </c>
      <c r="E639" s="93">
        <v>2.6053318392580402E-4</v>
      </c>
      <c r="F639" s="93">
        <f t="shared" ref="F639:F702" si="13">E639+(E639*VLOOKUP(A639,$A$29:$F$36,6,0))</f>
        <v>2.6112249819698142E-4</v>
      </c>
      <c r="K639" s="69"/>
    </row>
    <row r="640" spans="1:11" s="50" customFormat="1" x14ac:dyDescent="0.25">
      <c r="A640" s="98" t="s">
        <v>522</v>
      </c>
      <c r="B640" s="98" t="s">
        <v>129</v>
      </c>
      <c r="C640" s="98" t="s">
        <v>461</v>
      </c>
      <c r="D640" s="98" t="s">
        <v>383</v>
      </c>
      <c r="E640" s="93">
        <v>2.2816316505873402E-3</v>
      </c>
      <c r="F640" s="93">
        <f t="shared" si="13"/>
        <v>2.2867925981219319E-3</v>
      </c>
      <c r="K640" s="69"/>
    </row>
    <row r="641" spans="1:11" s="50" customFormat="1" x14ac:dyDescent="0.25">
      <c r="A641" s="98" t="s">
        <v>523</v>
      </c>
      <c r="B641" s="98" t="s">
        <v>129</v>
      </c>
      <c r="C641" s="98" t="s">
        <v>461</v>
      </c>
      <c r="D641" s="98" t="s">
        <v>128</v>
      </c>
      <c r="E641" s="93">
        <v>2.8365431586594602E-4</v>
      </c>
      <c r="F641" s="93">
        <f t="shared" si="13"/>
        <v>2.8431824534741798E-4</v>
      </c>
      <c r="K641" s="69"/>
    </row>
    <row r="642" spans="1:11" s="50" customFormat="1" x14ac:dyDescent="0.25">
      <c r="A642" s="98" t="s">
        <v>523</v>
      </c>
      <c r="B642" s="98" t="s">
        <v>129</v>
      </c>
      <c r="C642" s="98" t="s">
        <v>461</v>
      </c>
      <c r="D642" s="98" t="s">
        <v>190</v>
      </c>
      <c r="E642" s="93">
        <v>0</v>
      </c>
      <c r="F642" s="93">
        <f t="shared" si="13"/>
        <v>0</v>
      </c>
      <c r="K642" s="69"/>
    </row>
    <row r="643" spans="1:11" s="50" customFormat="1" x14ac:dyDescent="0.25">
      <c r="A643" s="98" t="s">
        <v>523</v>
      </c>
      <c r="B643" s="98" t="s">
        <v>129</v>
      </c>
      <c r="C643" s="98" t="s">
        <v>461</v>
      </c>
      <c r="D643" s="98" t="s">
        <v>228</v>
      </c>
      <c r="E643" s="93">
        <v>2.2648220415608299E-5</v>
      </c>
      <c r="F643" s="93">
        <f t="shared" si="13"/>
        <v>2.2701231494219574E-5</v>
      </c>
      <c r="K643" s="69"/>
    </row>
    <row r="644" spans="1:11" s="50" customFormat="1" x14ac:dyDescent="0.25">
      <c r="A644" s="98" t="s">
        <v>523</v>
      </c>
      <c r="B644" s="98" t="s">
        <v>129</v>
      </c>
      <c r="C644" s="98" t="s">
        <v>461</v>
      </c>
      <c r="D644" s="98" t="s">
        <v>355</v>
      </c>
      <c r="E644" s="93">
        <v>9.3342679404737403E-6</v>
      </c>
      <c r="F644" s="93">
        <f t="shared" si="13"/>
        <v>9.3561159975171166E-6</v>
      </c>
      <c r="K644" s="69"/>
    </row>
    <row r="645" spans="1:11" s="50" customFormat="1" x14ac:dyDescent="0.25">
      <c r="A645" s="98" t="s">
        <v>523</v>
      </c>
      <c r="B645" s="98" t="s">
        <v>129</v>
      </c>
      <c r="C645" s="98" t="s">
        <v>461</v>
      </c>
      <c r="D645" s="98" t="s">
        <v>383</v>
      </c>
      <c r="E645" s="93">
        <v>6.95476415739836E-5</v>
      </c>
      <c r="F645" s="93">
        <f t="shared" si="13"/>
        <v>6.9710426791852925E-5</v>
      </c>
      <c r="K645" s="69"/>
    </row>
    <row r="646" spans="1:11" s="50" customFormat="1" x14ac:dyDescent="0.25">
      <c r="A646" s="98" t="s">
        <v>524</v>
      </c>
      <c r="B646" s="98" t="s">
        <v>129</v>
      </c>
      <c r="C646" s="98" t="s">
        <v>461</v>
      </c>
      <c r="D646" s="98" t="s">
        <v>128</v>
      </c>
      <c r="E646" s="93">
        <v>0</v>
      </c>
      <c r="F646" s="93">
        <f t="shared" si="13"/>
        <v>0</v>
      </c>
      <c r="K646" s="69"/>
    </row>
    <row r="647" spans="1:11" s="50" customFormat="1" x14ac:dyDescent="0.25">
      <c r="A647" s="98" t="s">
        <v>524</v>
      </c>
      <c r="B647" s="98" t="s">
        <v>129</v>
      </c>
      <c r="C647" s="98" t="s">
        <v>461</v>
      </c>
      <c r="D647" s="98" t="s">
        <v>190</v>
      </c>
      <c r="E647" s="93">
        <v>0</v>
      </c>
      <c r="F647" s="93">
        <f t="shared" si="13"/>
        <v>0</v>
      </c>
      <c r="K647" s="69"/>
    </row>
    <row r="648" spans="1:11" s="50" customFormat="1" x14ac:dyDescent="0.25">
      <c r="A648" s="98" t="s">
        <v>524</v>
      </c>
      <c r="B648" s="98" t="s">
        <v>129</v>
      </c>
      <c r="C648" s="98" t="s">
        <v>461</v>
      </c>
      <c r="D648" s="98" t="s">
        <v>228</v>
      </c>
      <c r="E648" s="93">
        <v>1.23632785313777E-9</v>
      </c>
      <c r="F648" s="93">
        <f t="shared" si="13"/>
        <v>1.2370106355158777E-9</v>
      </c>
      <c r="K648" s="69"/>
    </row>
    <row r="649" spans="1:11" s="50" customFormat="1" x14ac:dyDescent="0.25">
      <c r="A649" s="98" t="s">
        <v>524</v>
      </c>
      <c r="B649" s="98" t="s">
        <v>129</v>
      </c>
      <c r="C649" s="98" t="s">
        <v>461</v>
      </c>
      <c r="D649" s="98" t="s">
        <v>355</v>
      </c>
      <c r="E649" s="93">
        <v>0</v>
      </c>
      <c r="F649" s="93">
        <f t="shared" si="13"/>
        <v>0</v>
      </c>
      <c r="K649" s="69"/>
    </row>
    <row r="650" spans="1:11" s="50" customFormat="1" x14ac:dyDescent="0.25">
      <c r="A650" s="98" t="s">
        <v>524</v>
      </c>
      <c r="B650" s="98" t="s">
        <v>129</v>
      </c>
      <c r="C650" s="98" t="s">
        <v>461</v>
      </c>
      <c r="D650" s="98" t="s">
        <v>383</v>
      </c>
      <c r="E650" s="93">
        <v>0</v>
      </c>
      <c r="F650" s="93">
        <f t="shared" si="13"/>
        <v>0</v>
      </c>
      <c r="K650" s="69"/>
    </row>
    <row r="651" spans="1:11" s="50" customFormat="1" x14ac:dyDescent="0.25">
      <c r="A651" s="98" t="s">
        <v>518</v>
      </c>
      <c r="B651" s="98" t="s">
        <v>70</v>
      </c>
      <c r="C651" s="98" t="s">
        <v>463</v>
      </c>
      <c r="D651" s="98" t="s">
        <v>69</v>
      </c>
      <c r="E651" s="93">
        <v>4.48594560938594E-3</v>
      </c>
      <c r="F651" s="93">
        <f t="shared" si="13"/>
        <v>4.4918003848701104E-3</v>
      </c>
      <c r="K651" s="69"/>
    </row>
    <row r="652" spans="1:11" s="50" customFormat="1" x14ac:dyDescent="0.25">
      <c r="A652" s="98" t="s">
        <v>518</v>
      </c>
      <c r="B652" s="98" t="s">
        <v>70</v>
      </c>
      <c r="C652" s="98" t="s">
        <v>463</v>
      </c>
      <c r="D652" s="98" t="s">
        <v>118</v>
      </c>
      <c r="E652" s="93">
        <v>2.6051644543956302E-3</v>
      </c>
      <c r="F652" s="93">
        <f t="shared" si="13"/>
        <v>2.6085645520133802E-3</v>
      </c>
      <c r="K652" s="69"/>
    </row>
    <row r="653" spans="1:11" s="50" customFormat="1" x14ac:dyDescent="0.25">
      <c r="A653" s="98" t="s">
        <v>518</v>
      </c>
      <c r="B653" s="98" t="s">
        <v>70</v>
      </c>
      <c r="C653" s="98" t="s">
        <v>463</v>
      </c>
      <c r="D653" s="98" t="s">
        <v>119</v>
      </c>
      <c r="E653" s="93">
        <v>1.6339294536348999E-3</v>
      </c>
      <c r="F653" s="93">
        <f t="shared" si="13"/>
        <v>1.6360619561084009E-3</v>
      </c>
      <c r="K653" s="69"/>
    </row>
    <row r="654" spans="1:11" s="50" customFormat="1" x14ac:dyDescent="0.25">
      <c r="A654" s="98" t="s">
        <v>518</v>
      </c>
      <c r="B654" s="98" t="s">
        <v>70</v>
      </c>
      <c r="C654" s="98" t="s">
        <v>463</v>
      </c>
      <c r="D654" s="98" t="s">
        <v>189</v>
      </c>
      <c r="E654" s="93">
        <v>8.1316520650035091E-3</v>
      </c>
      <c r="F654" s="93">
        <f t="shared" si="13"/>
        <v>8.1422649884095293E-3</v>
      </c>
      <c r="K654" s="69"/>
    </row>
    <row r="655" spans="1:11" s="50" customFormat="1" x14ac:dyDescent="0.25">
      <c r="A655" s="98" t="s">
        <v>518</v>
      </c>
      <c r="B655" s="98" t="s">
        <v>70</v>
      </c>
      <c r="C655" s="98" t="s">
        <v>463</v>
      </c>
      <c r="D655" s="98" t="s">
        <v>323</v>
      </c>
      <c r="E655" s="93">
        <v>7.8910160090518693E-3</v>
      </c>
      <c r="F655" s="93">
        <f t="shared" si="13"/>
        <v>7.9013148693363837E-3</v>
      </c>
      <c r="K655" s="69"/>
    </row>
    <row r="656" spans="1:11" s="50" customFormat="1" x14ac:dyDescent="0.25">
      <c r="A656" s="98" t="s">
        <v>518</v>
      </c>
      <c r="B656" s="98" t="s">
        <v>70</v>
      </c>
      <c r="C656" s="98" t="s">
        <v>463</v>
      </c>
      <c r="D656" s="98" t="s">
        <v>324</v>
      </c>
      <c r="E656" s="93">
        <v>4.6794539780737297E-3</v>
      </c>
      <c r="F656" s="93">
        <f t="shared" si="13"/>
        <v>4.6855613085711855E-3</v>
      </c>
      <c r="K656" s="69"/>
    </row>
    <row r="657" spans="1:11" s="50" customFormat="1" x14ac:dyDescent="0.25">
      <c r="A657" s="98" t="s">
        <v>518</v>
      </c>
      <c r="B657" s="98" t="s">
        <v>70</v>
      </c>
      <c r="C657" s="98" t="s">
        <v>463</v>
      </c>
      <c r="D657" s="98" t="s">
        <v>403</v>
      </c>
      <c r="E657" s="93">
        <v>2.0498643177135701E-3</v>
      </c>
      <c r="F657" s="93">
        <f t="shared" si="13"/>
        <v>2.0525396723429521E-3</v>
      </c>
      <c r="K657" s="69"/>
    </row>
    <row r="658" spans="1:11" s="50" customFormat="1" x14ac:dyDescent="0.25">
      <c r="A658" s="98" t="s">
        <v>518</v>
      </c>
      <c r="B658" s="98" t="s">
        <v>70</v>
      </c>
      <c r="C658" s="98" t="s">
        <v>463</v>
      </c>
      <c r="D658" s="98" t="s">
        <v>404</v>
      </c>
      <c r="E658" s="93">
        <v>6.3367644430599196E-4</v>
      </c>
      <c r="F658" s="93">
        <f t="shared" si="13"/>
        <v>6.3450347914637364E-4</v>
      </c>
      <c r="K658" s="69"/>
    </row>
    <row r="659" spans="1:11" s="50" customFormat="1" x14ac:dyDescent="0.25">
      <c r="A659" s="98" t="s">
        <v>519</v>
      </c>
      <c r="B659" s="98" t="s">
        <v>70</v>
      </c>
      <c r="C659" s="98" t="s">
        <v>463</v>
      </c>
      <c r="D659" s="98" t="s">
        <v>69</v>
      </c>
      <c r="E659" s="93">
        <v>1.3135390881378101E-3</v>
      </c>
      <c r="F659" s="93">
        <f t="shared" si="13"/>
        <v>1.3167788705572695E-3</v>
      </c>
      <c r="K659" s="69"/>
    </row>
    <row r="660" spans="1:11" s="50" customFormat="1" x14ac:dyDescent="0.25">
      <c r="A660" s="98" t="s">
        <v>519</v>
      </c>
      <c r="B660" s="98" t="s">
        <v>70</v>
      </c>
      <c r="C660" s="98" t="s">
        <v>463</v>
      </c>
      <c r="D660" s="98" t="s">
        <v>118</v>
      </c>
      <c r="E660" s="93">
        <v>7.6557602176496799E-4</v>
      </c>
      <c r="F660" s="93">
        <f t="shared" si="13"/>
        <v>7.6746427903760859E-4</v>
      </c>
      <c r="K660" s="69"/>
    </row>
    <row r="661" spans="1:11" s="50" customFormat="1" x14ac:dyDescent="0.25">
      <c r="A661" s="98" t="s">
        <v>519</v>
      </c>
      <c r="B661" s="98" t="s">
        <v>70</v>
      </c>
      <c r="C661" s="98" t="s">
        <v>463</v>
      </c>
      <c r="D661" s="98" t="s">
        <v>119</v>
      </c>
      <c r="E661" s="93">
        <v>4.2427083911491099E-4</v>
      </c>
      <c r="F661" s="93">
        <f t="shared" si="13"/>
        <v>4.2531728319721273E-4</v>
      </c>
      <c r="K661" s="69"/>
    </row>
    <row r="662" spans="1:11" s="50" customFormat="1" x14ac:dyDescent="0.25">
      <c r="A662" s="98" t="s">
        <v>519</v>
      </c>
      <c r="B662" s="98" t="s">
        <v>70</v>
      </c>
      <c r="C662" s="98" t="s">
        <v>463</v>
      </c>
      <c r="D662" s="98" t="s">
        <v>189</v>
      </c>
      <c r="E662" s="93">
        <v>2.14740014136358E-3</v>
      </c>
      <c r="F662" s="93">
        <f t="shared" si="13"/>
        <v>2.1526966028761166E-3</v>
      </c>
      <c r="K662" s="69"/>
    </row>
    <row r="663" spans="1:11" s="50" customFormat="1" x14ac:dyDescent="0.25">
      <c r="A663" s="98" t="s">
        <v>519</v>
      </c>
      <c r="B663" s="98" t="s">
        <v>70</v>
      </c>
      <c r="C663" s="98" t="s">
        <v>463</v>
      </c>
      <c r="D663" s="98" t="s">
        <v>323</v>
      </c>
      <c r="E663" s="93">
        <v>1.97072272746244E-3</v>
      </c>
      <c r="F663" s="93">
        <f t="shared" si="13"/>
        <v>1.9755834224381135E-3</v>
      </c>
      <c r="K663" s="69"/>
    </row>
    <row r="664" spans="1:11" s="50" customFormat="1" x14ac:dyDescent="0.25">
      <c r="A664" s="98" t="s">
        <v>519</v>
      </c>
      <c r="B664" s="98" t="s">
        <v>70</v>
      </c>
      <c r="C664" s="98" t="s">
        <v>463</v>
      </c>
      <c r="D664" s="98" t="s">
        <v>324</v>
      </c>
      <c r="E664" s="93">
        <v>1.4334615168135299E-3</v>
      </c>
      <c r="F664" s="93">
        <f t="shared" si="13"/>
        <v>1.4369970822664987E-3</v>
      </c>
      <c r="K664" s="69"/>
    </row>
    <row r="665" spans="1:11" s="50" customFormat="1" x14ac:dyDescent="0.25">
      <c r="A665" s="98" t="s">
        <v>519</v>
      </c>
      <c r="B665" s="98" t="s">
        <v>70</v>
      </c>
      <c r="C665" s="98" t="s">
        <v>463</v>
      </c>
      <c r="D665" s="98" t="s">
        <v>403</v>
      </c>
      <c r="E665" s="93">
        <v>5.7121659598017899E-4</v>
      </c>
      <c r="F665" s="93">
        <f t="shared" si="13"/>
        <v>5.7262547486476828E-4</v>
      </c>
      <c r="K665" s="69"/>
    </row>
    <row r="666" spans="1:11" s="50" customFormat="1" x14ac:dyDescent="0.25">
      <c r="A666" s="98" t="s">
        <v>519</v>
      </c>
      <c r="B666" s="98" t="s">
        <v>70</v>
      </c>
      <c r="C666" s="98" t="s">
        <v>463</v>
      </c>
      <c r="D666" s="98" t="s">
        <v>404</v>
      </c>
      <c r="E666" s="93">
        <v>1.6024176838625901E-4</v>
      </c>
      <c r="F666" s="93">
        <f t="shared" si="13"/>
        <v>1.6063699717599903E-4</v>
      </c>
      <c r="K666" s="69"/>
    </row>
    <row r="667" spans="1:11" s="50" customFormat="1" x14ac:dyDescent="0.25">
      <c r="A667" s="98" t="s">
        <v>520</v>
      </c>
      <c r="B667" s="98" t="s">
        <v>70</v>
      </c>
      <c r="C667" s="98" t="s">
        <v>463</v>
      </c>
      <c r="D667" s="98" t="s">
        <v>69</v>
      </c>
      <c r="E667" s="93">
        <v>1.2922599584542099E-3</v>
      </c>
      <c r="F667" s="93">
        <f t="shared" si="13"/>
        <v>1.2922599584542099E-3</v>
      </c>
      <c r="K667" s="69"/>
    </row>
    <row r="668" spans="1:11" s="50" customFormat="1" x14ac:dyDescent="0.25">
      <c r="A668" s="98" t="s">
        <v>520</v>
      </c>
      <c r="B668" s="98" t="s">
        <v>70</v>
      </c>
      <c r="C668" s="98" t="s">
        <v>463</v>
      </c>
      <c r="D668" s="98" t="s">
        <v>118</v>
      </c>
      <c r="E668" s="93">
        <v>7.5224464002614103E-4</v>
      </c>
      <c r="F668" s="93">
        <f t="shared" si="13"/>
        <v>7.5224464002614103E-4</v>
      </c>
      <c r="K668" s="69"/>
    </row>
    <row r="669" spans="1:11" s="50" customFormat="1" x14ac:dyDescent="0.25">
      <c r="A669" s="98" t="s">
        <v>520</v>
      </c>
      <c r="B669" s="98" t="s">
        <v>70</v>
      </c>
      <c r="C669" s="98" t="s">
        <v>463</v>
      </c>
      <c r="D669" s="98" t="s">
        <v>119</v>
      </c>
      <c r="E669" s="93">
        <v>4.1490385180779601E-4</v>
      </c>
      <c r="F669" s="93">
        <f t="shared" si="13"/>
        <v>4.1490385180779601E-4</v>
      </c>
      <c r="K669" s="69"/>
    </row>
    <row r="670" spans="1:11" s="50" customFormat="1" x14ac:dyDescent="0.25">
      <c r="A670" s="98" t="s">
        <v>520</v>
      </c>
      <c r="B670" s="98" t="s">
        <v>70</v>
      </c>
      <c r="C670" s="98" t="s">
        <v>463</v>
      </c>
      <c r="D670" s="98" t="s">
        <v>189</v>
      </c>
      <c r="E670" s="93">
        <v>2.1030222472389602E-3</v>
      </c>
      <c r="F670" s="93">
        <f t="shared" si="13"/>
        <v>2.1030222472389602E-3</v>
      </c>
      <c r="K670" s="69"/>
    </row>
    <row r="671" spans="1:11" s="50" customFormat="1" x14ac:dyDescent="0.25">
      <c r="A671" s="98" t="s">
        <v>520</v>
      </c>
      <c r="B671" s="98" t="s">
        <v>70</v>
      </c>
      <c r="C671" s="98" t="s">
        <v>463</v>
      </c>
      <c r="D671" s="98" t="s">
        <v>323</v>
      </c>
      <c r="E671" s="93">
        <v>1.9298803740370101E-3</v>
      </c>
      <c r="F671" s="93">
        <f t="shared" si="13"/>
        <v>1.9298803740370101E-3</v>
      </c>
      <c r="K671" s="69"/>
    </row>
    <row r="672" spans="1:11" s="50" customFormat="1" x14ac:dyDescent="0.25">
      <c r="A672" s="98" t="s">
        <v>520</v>
      </c>
      <c r="B672" s="98" t="s">
        <v>70</v>
      </c>
      <c r="C672" s="98" t="s">
        <v>463</v>
      </c>
      <c r="D672" s="98" t="s">
        <v>324</v>
      </c>
      <c r="E672" s="93">
        <v>1.40863123441311E-3</v>
      </c>
      <c r="F672" s="93">
        <f t="shared" si="13"/>
        <v>1.40863123441311E-3</v>
      </c>
      <c r="K672" s="69"/>
    </row>
    <row r="673" spans="1:11" s="50" customFormat="1" x14ac:dyDescent="0.25">
      <c r="A673" s="98" t="s">
        <v>520</v>
      </c>
      <c r="B673" s="98" t="s">
        <v>70</v>
      </c>
      <c r="C673" s="98" t="s">
        <v>463</v>
      </c>
      <c r="D673" s="98" t="s">
        <v>403</v>
      </c>
      <c r="E673" s="93">
        <v>5.5989625748696301E-4</v>
      </c>
      <c r="F673" s="93">
        <f t="shared" si="13"/>
        <v>5.5989625748696301E-4</v>
      </c>
      <c r="K673" s="69"/>
    </row>
    <row r="674" spans="1:11" s="50" customFormat="1" x14ac:dyDescent="0.25">
      <c r="A674" s="98" t="s">
        <v>520</v>
      </c>
      <c r="B674" s="98" t="s">
        <v>70</v>
      </c>
      <c r="C674" s="98" t="s">
        <v>463</v>
      </c>
      <c r="D674" s="98" t="s">
        <v>404</v>
      </c>
      <c r="E674" s="93">
        <v>1.55971328557508E-4</v>
      </c>
      <c r="F674" s="93">
        <f t="shared" si="13"/>
        <v>1.55971328557508E-4</v>
      </c>
      <c r="K674" s="69"/>
    </row>
    <row r="675" spans="1:11" s="50" customFormat="1" x14ac:dyDescent="0.25">
      <c r="A675" s="98" t="s">
        <v>521</v>
      </c>
      <c r="B675" s="98" t="s">
        <v>70</v>
      </c>
      <c r="C675" s="98" t="s">
        <v>463</v>
      </c>
      <c r="D675" s="98" t="s">
        <v>69</v>
      </c>
      <c r="E675" s="93">
        <v>1.5540590741139201E-3</v>
      </c>
      <c r="F675" s="93">
        <f t="shared" si="13"/>
        <v>1.5589024083490352E-3</v>
      </c>
      <c r="K675" s="69"/>
    </row>
    <row r="676" spans="1:11" s="50" customFormat="1" x14ac:dyDescent="0.25">
      <c r="A676" s="98" t="s">
        <v>521</v>
      </c>
      <c r="B676" s="98" t="s">
        <v>70</v>
      </c>
      <c r="C676" s="98" t="s">
        <v>463</v>
      </c>
      <c r="D676" s="98" t="s">
        <v>118</v>
      </c>
      <c r="E676" s="93">
        <v>1.11878631497096E-3</v>
      </c>
      <c r="F676" s="93">
        <f t="shared" si="13"/>
        <v>1.1222730910860615E-3</v>
      </c>
      <c r="K676" s="69"/>
    </row>
    <row r="677" spans="1:11" s="50" customFormat="1" x14ac:dyDescent="0.25">
      <c r="A677" s="98" t="s">
        <v>521</v>
      </c>
      <c r="B677" s="98" t="s">
        <v>70</v>
      </c>
      <c r="C677" s="98" t="s">
        <v>463</v>
      </c>
      <c r="D677" s="98" t="s">
        <v>119</v>
      </c>
      <c r="E677" s="93">
        <v>6.1887668308841296E-4</v>
      </c>
      <c r="F677" s="93">
        <f t="shared" si="13"/>
        <v>6.2080545573061491E-4</v>
      </c>
      <c r="K677" s="69"/>
    </row>
    <row r="678" spans="1:11" s="50" customFormat="1" x14ac:dyDescent="0.25">
      <c r="A678" s="98" t="s">
        <v>521</v>
      </c>
      <c r="B678" s="98" t="s">
        <v>70</v>
      </c>
      <c r="C678" s="98" t="s">
        <v>463</v>
      </c>
      <c r="D678" s="98" t="s">
        <v>189</v>
      </c>
      <c r="E678" s="93">
        <v>3.3051180615381202E-3</v>
      </c>
      <c r="F678" s="93">
        <f t="shared" si="13"/>
        <v>3.3154186940721007E-3</v>
      </c>
      <c r="K678" s="69"/>
    </row>
    <row r="679" spans="1:11" s="50" customFormat="1" x14ac:dyDescent="0.25">
      <c r="A679" s="98" t="s">
        <v>521</v>
      </c>
      <c r="B679" s="98" t="s">
        <v>70</v>
      </c>
      <c r="C679" s="98" t="s">
        <v>463</v>
      </c>
      <c r="D679" s="98" t="s">
        <v>323</v>
      </c>
      <c r="E679" s="93">
        <v>3.6570618414728299E-3</v>
      </c>
      <c r="F679" s="93">
        <f t="shared" si="13"/>
        <v>3.6684593315115133E-3</v>
      </c>
      <c r="K679" s="69"/>
    </row>
    <row r="680" spans="1:11" s="50" customFormat="1" x14ac:dyDescent="0.25">
      <c r="A680" s="98" t="s">
        <v>521</v>
      </c>
      <c r="B680" s="98" t="s">
        <v>70</v>
      </c>
      <c r="C680" s="98" t="s">
        <v>463</v>
      </c>
      <c r="D680" s="98" t="s">
        <v>324</v>
      </c>
      <c r="E680" s="93">
        <v>1.4092900157449801E-3</v>
      </c>
      <c r="F680" s="93">
        <f t="shared" si="13"/>
        <v>1.4136821670435757E-3</v>
      </c>
      <c r="K680" s="69"/>
    </row>
    <row r="681" spans="1:11" s="50" customFormat="1" x14ac:dyDescent="0.25">
      <c r="A681" s="98" t="s">
        <v>521</v>
      </c>
      <c r="B681" s="98" t="s">
        <v>70</v>
      </c>
      <c r="C681" s="98" t="s">
        <v>463</v>
      </c>
      <c r="D681" s="98" t="s">
        <v>403</v>
      </c>
      <c r="E681" s="93">
        <v>8.0088918033784204E-4</v>
      </c>
      <c r="F681" s="93">
        <f t="shared" si="13"/>
        <v>8.0338520770917949E-4</v>
      </c>
      <c r="K681" s="69"/>
    </row>
    <row r="682" spans="1:11" s="50" customFormat="1" x14ac:dyDescent="0.25">
      <c r="A682" s="98" t="s">
        <v>521</v>
      </c>
      <c r="B682" s="98" t="s">
        <v>70</v>
      </c>
      <c r="C682" s="98" t="s">
        <v>463</v>
      </c>
      <c r="D682" s="98" t="s">
        <v>404</v>
      </c>
      <c r="E682" s="93">
        <v>3.6567077856767101E-4</v>
      </c>
      <c r="F682" s="93">
        <f t="shared" si="13"/>
        <v>3.668104172275642E-4</v>
      </c>
      <c r="K682" s="69"/>
    </row>
    <row r="683" spans="1:11" s="50" customFormat="1" x14ac:dyDescent="0.25">
      <c r="A683" s="98" t="s">
        <v>522</v>
      </c>
      <c r="B683" s="98" t="s">
        <v>70</v>
      </c>
      <c r="C683" s="98" t="s">
        <v>463</v>
      </c>
      <c r="D683" s="98" t="s">
        <v>69</v>
      </c>
      <c r="E683" s="93">
        <v>3.5643313768203401E-3</v>
      </c>
      <c r="F683" s="93">
        <f t="shared" si="13"/>
        <v>3.5723937330849605E-3</v>
      </c>
      <c r="K683" s="69"/>
    </row>
    <row r="684" spans="1:11" s="50" customFormat="1" x14ac:dyDescent="0.25">
      <c r="A684" s="98" t="s">
        <v>522</v>
      </c>
      <c r="B684" s="98" t="s">
        <v>70</v>
      </c>
      <c r="C684" s="98" t="s">
        <v>463</v>
      </c>
      <c r="D684" s="98" t="s">
        <v>118</v>
      </c>
      <c r="E684" s="93">
        <v>3.4434349479646699E-3</v>
      </c>
      <c r="F684" s="93">
        <f t="shared" si="13"/>
        <v>3.4512238419785878E-3</v>
      </c>
      <c r="K684" s="69"/>
    </row>
    <row r="685" spans="1:11" s="50" customFormat="1" x14ac:dyDescent="0.25">
      <c r="A685" s="98" t="s">
        <v>522</v>
      </c>
      <c r="B685" s="98" t="s">
        <v>70</v>
      </c>
      <c r="C685" s="98" t="s">
        <v>463</v>
      </c>
      <c r="D685" s="98" t="s">
        <v>119</v>
      </c>
      <c r="E685" s="93">
        <v>1.47339258834453E-3</v>
      </c>
      <c r="F685" s="93">
        <f t="shared" si="13"/>
        <v>1.476725335698532E-3</v>
      </c>
      <c r="K685" s="69"/>
    </row>
    <row r="686" spans="1:11" s="50" customFormat="1" x14ac:dyDescent="0.25">
      <c r="A686" s="98" t="s">
        <v>522</v>
      </c>
      <c r="B686" s="98" t="s">
        <v>70</v>
      </c>
      <c r="C686" s="98" t="s">
        <v>463</v>
      </c>
      <c r="D686" s="98" t="s">
        <v>189</v>
      </c>
      <c r="E686" s="93">
        <v>6.25873024311124E-3</v>
      </c>
      <c r="F686" s="93">
        <f t="shared" si="13"/>
        <v>6.2728872076719061E-3</v>
      </c>
      <c r="K686" s="69"/>
    </row>
    <row r="687" spans="1:11" s="50" customFormat="1" x14ac:dyDescent="0.25">
      <c r="A687" s="98" t="s">
        <v>522</v>
      </c>
      <c r="B687" s="98" t="s">
        <v>70</v>
      </c>
      <c r="C687" s="98" t="s">
        <v>463</v>
      </c>
      <c r="D687" s="98" t="s">
        <v>323</v>
      </c>
      <c r="E687" s="93">
        <v>5.9274656307361697E-3</v>
      </c>
      <c r="F687" s="93">
        <f t="shared" si="13"/>
        <v>5.9408732897355751E-3</v>
      </c>
      <c r="K687" s="69"/>
    </row>
    <row r="688" spans="1:11" s="50" customFormat="1" x14ac:dyDescent="0.25">
      <c r="A688" s="98" t="s">
        <v>522</v>
      </c>
      <c r="B688" s="98" t="s">
        <v>70</v>
      </c>
      <c r="C688" s="98" t="s">
        <v>463</v>
      </c>
      <c r="D688" s="98" t="s">
        <v>324</v>
      </c>
      <c r="E688" s="93">
        <v>6.0177209007843003E-3</v>
      </c>
      <c r="F688" s="93">
        <f t="shared" si="13"/>
        <v>6.031332713119902E-3</v>
      </c>
      <c r="K688" s="69"/>
    </row>
    <row r="689" spans="1:11" s="50" customFormat="1" x14ac:dyDescent="0.25">
      <c r="A689" s="98" t="s">
        <v>522</v>
      </c>
      <c r="B689" s="98" t="s">
        <v>70</v>
      </c>
      <c r="C689" s="98" t="s">
        <v>463</v>
      </c>
      <c r="D689" s="98" t="s">
        <v>403</v>
      </c>
      <c r="E689" s="93">
        <v>1.88051606567082E-3</v>
      </c>
      <c r="F689" s="93">
        <f t="shared" si="13"/>
        <v>1.8847697079054837E-3</v>
      </c>
      <c r="K689" s="69"/>
    </row>
    <row r="690" spans="1:11" s="50" customFormat="1" x14ac:dyDescent="0.25">
      <c r="A690" s="98" t="s">
        <v>522</v>
      </c>
      <c r="B690" s="98" t="s">
        <v>70</v>
      </c>
      <c r="C690" s="98" t="s">
        <v>463</v>
      </c>
      <c r="D690" s="98" t="s">
        <v>404</v>
      </c>
      <c r="E690" s="93">
        <v>9.8495828380015891E-4</v>
      </c>
      <c r="F690" s="93">
        <f t="shared" si="13"/>
        <v>9.8718621486218873E-4</v>
      </c>
      <c r="K690" s="69"/>
    </row>
    <row r="691" spans="1:11" s="50" customFormat="1" x14ac:dyDescent="0.25">
      <c r="A691" s="98" t="s">
        <v>523</v>
      </c>
      <c r="B691" s="98" t="s">
        <v>70</v>
      </c>
      <c r="C691" s="98" t="s">
        <v>463</v>
      </c>
      <c r="D691" s="98" t="s">
        <v>69</v>
      </c>
      <c r="E691" s="93">
        <v>2.77276594074554E-4</v>
      </c>
      <c r="F691" s="93">
        <f t="shared" si="13"/>
        <v>2.7792559567626146E-4</v>
      </c>
      <c r="K691" s="69"/>
    </row>
    <row r="692" spans="1:11" s="50" customFormat="1" x14ac:dyDescent="0.25">
      <c r="A692" s="98" t="s">
        <v>523</v>
      </c>
      <c r="B692" s="98" t="s">
        <v>70</v>
      </c>
      <c r="C692" s="98" t="s">
        <v>463</v>
      </c>
      <c r="D692" s="98" t="s">
        <v>118</v>
      </c>
      <c r="E692" s="93">
        <v>3.7160084410571499E-4</v>
      </c>
      <c r="F692" s="93">
        <f t="shared" si="13"/>
        <v>3.7247062377040465E-4</v>
      </c>
      <c r="K692" s="69"/>
    </row>
    <row r="693" spans="1:11" s="50" customFormat="1" x14ac:dyDescent="0.25">
      <c r="A693" s="98" t="s">
        <v>523</v>
      </c>
      <c r="B693" s="98" t="s">
        <v>70</v>
      </c>
      <c r="C693" s="98" t="s">
        <v>463</v>
      </c>
      <c r="D693" s="98" t="s">
        <v>119</v>
      </c>
      <c r="E693" s="93">
        <v>1.2751119283616299E-4</v>
      </c>
      <c r="F693" s="93">
        <f t="shared" si="13"/>
        <v>1.2780964921565836E-4</v>
      </c>
      <c r="K693" s="69"/>
    </row>
    <row r="694" spans="1:11" s="50" customFormat="1" x14ac:dyDescent="0.25">
      <c r="A694" s="98" t="s">
        <v>523</v>
      </c>
      <c r="B694" s="98" t="s">
        <v>70</v>
      </c>
      <c r="C694" s="98" t="s">
        <v>463</v>
      </c>
      <c r="D694" s="98" t="s">
        <v>189</v>
      </c>
      <c r="E694" s="93">
        <v>4.6120268950546598E-4</v>
      </c>
      <c r="F694" s="93">
        <f t="shared" si="13"/>
        <v>4.6228219383651081E-4</v>
      </c>
      <c r="K694" s="69"/>
    </row>
    <row r="695" spans="1:11" s="50" customFormat="1" x14ac:dyDescent="0.25">
      <c r="A695" s="98" t="s">
        <v>523</v>
      </c>
      <c r="B695" s="98" t="s">
        <v>70</v>
      </c>
      <c r="C695" s="98" t="s">
        <v>463</v>
      </c>
      <c r="D695" s="98" t="s">
        <v>323</v>
      </c>
      <c r="E695" s="93">
        <v>6.8276673969856804E-4</v>
      </c>
      <c r="F695" s="93">
        <f t="shared" si="13"/>
        <v>6.8436484324256141E-4</v>
      </c>
      <c r="K695" s="69"/>
    </row>
    <row r="696" spans="1:11" s="50" customFormat="1" x14ac:dyDescent="0.25">
      <c r="A696" s="98" t="s">
        <v>523</v>
      </c>
      <c r="B696" s="98" t="s">
        <v>70</v>
      </c>
      <c r="C696" s="98" t="s">
        <v>463</v>
      </c>
      <c r="D696" s="98" t="s">
        <v>324</v>
      </c>
      <c r="E696" s="93">
        <v>2.6895146919443398E-4</v>
      </c>
      <c r="F696" s="93">
        <f t="shared" si="13"/>
        <v>2.6958098476848139E-4</v>
      </c>
      <c r="K696" s="69"/>
    </row>
    <row r="697" spans="1:11" s="50" customFormat="1" x14ac:dyDescent="0.25">
      <c r="A697" s="98" t="s">
        <v>523</v>
      </c>
      <c r="B697" s="98" t="s">
        <v>70</v>
      </c>
      <c r="C697" s="98" t="s">
        <v>463</v>
      </c>
      <c r="D697" s="98" t="s">
        <v>403</v>
      </c>
      <c r="E697" s="93">
        <v>1.4299059680049001E-4</v>
      </c>
      <c r="F697" s="93">
        <f t="shared" si="13"/>
        <v>1.4332528471983048E-4</v>
      </c>
      <c r="K697" s="69"/>
    </row>
    <row r="698" spans="1:11" s="50" customFormat="1" x14ac:dyDescent="0.25">
      <c r="A698" s="98" t="s">
        <v>523</v>
      </c>
      <c r="B698" s="98" t="s">
        <v>70</v>
      </c>
      <c r="C698" s="98" t="s">
        <v>463</v>
      </c>
      <c r="D698" s="98" t="s">
        <v>404</v>
      </c>
      <c r="E698" s="93">
        <v>8.3097746330634901E-5</v>
      </c>
      <c r="F698" s="93">
        <f t="shared" si="13"/>
        <v>8.3292247314920511E-5</v>
      </c>
      <c r="K698" s="69"/>
    </row>
    <row r="699" spans="1:11" s="50" customFormat="1" x14ac:dyDescent="0.25">
      <c r="A699" s="98" t="s">
        <v>524</v>
      </c>
      <c r="B699" s="98" t="s">
        <v>70</v>
      </c>
      <c r="C699" s="98" t="s">
        <v>463</v>
      </c>
      <c r="D699" s="98" t="s">
        <v>69</v>
      </c>
      <c r="E699" s="93">
        <v>2.87982103434048E-4</v>
      </c>
      <c r="F699" s="93">
        <f t="shared" si="13"/>
        <v>2.8814114628415938E-4</v>
      </c>
      <c r="K699" s="69"/>
    </row>
    <row r="700" spans="1:11" s="50" customFormat="1" x14ac:dyDescent="0.25">
      <c r="A700" s="98" t="s">
        <v>524</v>
      </c>
      <c r="B700" s="98" t="s">
        <v>70</v>
      </c>
      <c r="C700" s="98" t="s">
        <v>463</v>
      </c>
      <c r="D700" s="98" t="s">
        <v>118</v>
      </c>
      <c r="E700" s="93">
        <v>2.3437987895484399E-4</v>
      </c>
      <c r="F700" s="93">
        <f t="shared" si="13"/>
        <v>2.3450931909544035E-4</v>
      </c>
      <c r="K700" s="69"/>
    </row>
    <row r="701" spans="1:11" s="50" customFormat="1" x14ac:dyDescent="0.25">
      <c r="A701" s="98" t="s">
        <v>524</v>
      </c>
      <c r="B701" s="98" t="s">
        <v>70</v>
      </c>
      <c r="C701" s="98" t="s">
        <v>463</v>
      </c>
      <c r="D701" s="98" t="s">
        <v>119</v>
      </c>
      <c r="E701" s="93">
        <v>9.8373704254933696E-5</v>
      </c>
      <c r="F701" s="93">
        <f t="shared" si="13"/>
        <v>9.8428032750052494E-5</v>
      </c>
      <c r="K701" s="69"/>
    </row>
    <row r="702" spans="1:11" s="50" customFormat="1" x14ac:dyDescent="0.25">
      <c r="A702" s="98" t="s">
        <v>524</v>
      </c>
      <c r="B702" s="98" t="s">
        <v>70</v>
      </c>
      <c r="C702" s="98" t="s">
        <v>463</v>
      </c>
      <c r="D702" s="98" t="s">
        <v>189</v>
      </c>
      <c r="E702" s="93">
        <v>4.2331676774802197E-4</v>
      </c>
      <c r="F702" s="93">
        <f t="shared" si="13"/>
        <v>4.2355055139096286E-4</v>
      </c>
      <c r="K702" s="69"/>
    </row>
    <row r="703" spans="1:11" s="50" customFormat="1" x14ac:dyDescent="0.25">
      <c r="A703" s="98" t="s">
        <v>524</v>
      </c>
      <c r="B703" s="98" t="s">
        <v>70</v>
      </c>
      <c r="C703" s="98" t="s">
        <v>463</v>
      </c>
      <c r="D703" s="98" t="s">
        <v>323</v>
      </c>
      <c r="E703" s="93">
        <v>4.3594369487372301E-4</v>
      </c>
      <c r="F703" s="93">
        <f t="shared" ref="F703:F766" si="14">E703+(E703*VLOOKUP(A703,$A$29:$F$36,6,0))</f>
        <v>4.3618445194471472E-4</v>
      </c>
      <c r="K703" s="69"/>
    </row>
    <row r="704" spans="1:11" s="50" customFormat="1" x14ac:dyDescent="0.25">
      <c r="A704" s="98" t="s">
        <v>524</v>
      </c>
      <c r="B704" s="98" t="s">
        <v>70</v>
      </c>
      <c r="C704" s="98" t="s">
        <v>463</v>
      </c>
      <c r="D704" s="98" t="s">
        <v>324</v>
      </c>
      <c r="E704" s="93">
        <v>3.1151929647651002E-4</v>
      </c>
      <c r="F704" s="93">
        <f t="shared" si="14"/>
        <v>3.116913381283541E-4</v>
      </c>
      <c r="K704" s="69"/>
    </row>
    <row r="705" spans="1:11" s="50" customFormat="1" x14ac:dyDescent="0.25">
      <c r="A705" s="98" t="s">
        <v>524</v>
      </c>
      <c r="B705" s="98" t="s">
        <v>70</v>
      </c>
      <c r="C705" s="98" t="s">
        <v>463</v>
      </c>
      <c r="D705" s="98" t="s">
        <v>403</v>
      </c>
      <c r="E705" s="93">
        <v>1.2208258254908799E-4</v>
      </c>
      <c r="F705" s="93">
        <f t="shared" si="14"/>
        <v>1.2215000466194166E-4</v>
      </c>
      <c r="K705" s="69"/>
    </row>
    <row r="706" spans="1:11" s="50" customFormat="1" x14ac:dyDescent="0.25">
      <c r="A706" s="98" t="s">
        <v>524</v>
      </c>
      <c r="B706" s="98" t="s">
        <v>70</v>
      </c>
      <c r="C706" s="98" t="s">
        <v>463</v>
      </c>
      <c r="D706" s="98" t="s">
        <v>404</v>
      </c>
      <c r="E706" s="93">
        <v>5.2275207531266298E-5</v>
      </c>
      <c r="F706" s="93">
        <f t="shared" si="14"/>
        <v>5.2304077373859977E-5</v>
      </c>
      <c r="K706" s="69"/>
    </row>
    <row r="707" spans="1:11" s="50" customFormat="1" x14ac:dyDescent="0.25">
      <c r="A707" s="98" t="s">
        <v>518</v>
      </c>
      <c r="B707" s="98" t="s">
        <v>86</v>
      </c>
      <c r="C707" s="98" t="s">
        <v>464</v>
      </c>
      <c r="D707" s="98" t="s">
        <v>85</v>
      </c>
      <c r="E707" s="93">
        <v>2.0361884349416499E-2</v>
      </c>
      <c r="F707" s="93">
        <f t="shared" si="14"/>
        <v>2.0388459406646586E-2</v>
      </c>
      <c r="K707" s="69"/>
    </row>
    <row r="708" spans="1:11" s="50" customFormat="1" x14ac:dyDescent="0.25">
      <c r="A708" s="98" t="s">
        <v>519</v>
      </c>
      <c r="B708" s="98" t="s">
        <v>86</v>
      </c>
      <c r="C708" s="98" t="s">
        <v>464</v>
      </c>
      <c r="D708" s="98" t="s">
        <v>85</v>
      </c>
      <c r="E708" s="93">
        <v>4.5355604695322804E-3</v>
      </c>
      <c r="F708" s="93">
        <f t="shared" si="14"/>
        <v>4.546747216241446E-3</v>
      </c>
      <c r="K708" s="69"/>
    </row>
    <row r="709" spans="1:11" s="50" customFormat="1" x14ac:dyDescent="0.25">
      <c r="A709" s="98" t="s">
        <v>520</v>
      </c>
      <c r="B709" s="98" t="s">
        <v>86</v>
      </c>
      <c r="C709" s="98" t="s">
        <v>464</v>
      </c>
      <c r="D709" s="98" t="s">
        <v>85</v>
      </c>
      <c r="E709" s="93">
        <v>4.4133145460158504E-3</v>
      </c>
      <c r="F709" s="93">
        <f t="shared" si="14"/>
        <v>4.4133145460158504E-3</v>
      </c>
      <c r="K709" s="69"/>
    </row>
    <row r="710" spans="1:11" s="50" customFormat="1" x14ac:dyDescent="0.25">
      <c r="A710" s="98" t="s">
        <v>521</v>
      </c>
      <c r="B710" s="98" t="s">
        <v>86</v>
      </c>
      <c r="C710" s="98" t="s">
        <v>464</v>
      </c>
      <c r="D710" s="98" t="s">
        <v>85</v>
      </c>
      <c r="E710" s="93">
        <v>8.6990711386473393E-3</v>
      </c>
      <c r="F710" s="93">
        <f t="shared" si="14"/>
        <v>8.7261824047255195E-3</v>
      </c>
      <c r="K710" s="69"/>
    </row>
    <row r="711" spans="1:11" s="50" customFormat="1" x14ac:dyDescent="0.25">
      <c r="A711" s="98" t="s">
        <v>522</v>
      </c>
      <c r="B711" s="98" t="s">
        <v>86</v>
      </c>
      <c r="C711" s="98" t="s">
        <v>464</v>
      </c>
      <c r="D711" s="98" t="s">
        <v>85</v>
      </c>
      <c r="E711" s="93">
        <v>1.8770460675951301E-2</v>
      </c>
      <c r="F711" s="93">
        <f t="shared" si="14"/>
        <v>1.8812918608511871E-2</v>
      </c>
      <c r="K711" s="69"/>
    </row>
    <row r="712" spans="1:11" s="50" customFormat="1" x14ac:dyDescent="0.25">
      <c r="A712" s="98" t="s">
        <v>523</v>
      </c>
      <c r="B712" s="98" t="s">
        <v>86</v>
      </c>
      <c r="C712" s="98" t="s">
        <v>464</v>
      </c>
      <c r="D712" s="98" t="s">
        <v>85</v>
      </c>
      <c r="E712" s="93">
        <v>1.46975419134799E-3</v>
      </c>
      <c r="F712" s="93">
        <f t="shared" si="14"/>
        <v>1.4731943404434618E-3</v>
      </c>
      <c r="K712" s="69"/>
    </row>
    <row r="713" spans="1:11" s="50" customFormat="1" x14ac:dyDescent="0.25">
      <c r="A713" s="98" t="s">
        <v>524</v>
      </c>
      <c r="B713" s="98" t="s">
        <v>86</v>
      </c>
      <c r="C713" s="98" t="s">
        <v>464</v>
      </c>
      <c r="D713" s="98" t="s">
        <v>85</v>
      </c>
      <c r="E713" s="93">
        <v>1.2550284557788099E-3</v>
      </c>
      <c r="F713" s="93">
        <f t="shared" si="14"/>
        <v>1.2557215658721031E-3</v>
      </c>
      <c r="K713" s="69"/>
    </row>
    <row r="714" spans="1:11" s="50" customFormat="1" x14ac:dyDescent="0.25">
      <c r="A714" s="98" t="s">
        <v>518</v>
      </c>
      <c r="B714" s="98" t="s">
        <v>57</v>
      </c>
      <c r="C714" s="98" t="s">
        <v>465</v>
      </c>
      <c r="D714" s="98" t="s">
        <v>55</v>
      </c>
      <c r="E714" s="93">
        <v>0</v>
      </c>
      <c r="F714" s="93">
        <f t="shared" si="14"/>
        <v>0</v>
      </c>
      <c r="K714" s="69"/>
    </row>
    <row r="715" spans="1:11" s="50" customFormat="1" x14ac:dyDescent="0.25">
      <c r="A715" s="98" t="s">
        <v>518</v>
      </c>
      <c r="B715" s="98" t="s">
        <v>57</v>
      </c>
      <c r="C715" s="98" t="s">
        <v>465</v>
      </c>
      <c r="D715" s="98" t="s">
        <v>56</v>
      </c>
      <c r="E715" s="93">
        <v>8.28804540020712E-4</v>
      </c>
      <c r="F715" s="93">
        <f t="shared" si="14"/>
        <v>8.2988624384073379E-4</v>
      </c>
      <c r="K715" s="69"/>
    </row>
    <row r="716" spans="1:11" s="50" customFormat="1" x14ac:dyDescent="0.25">
      <c r="A716" s="98" t="s">
        <v>518</v>
      </c>
      <c r="B716" s="98" t="s">
        <v>57</v>
      </c>
      <c r="C716" s="98" t="s">
        <v>465</v>
      </c>
      <c r="D716" s="98" t="s">
        <v>61</v>
      </c>
      <c r="E716" s="93">
        <v>0</v>
      </c>
      <c r="F716" s="93">
        <f t="shared" si="14"/>
        <v>0</v>
      </c>
      <c r="K716" s="69"/>
    </row>
    <row r="717" spans="1:11" s="50" customFormat="1" x14ac:dyDescent="0.25">
      <c r="A717" s="98" t="s">
        <v>518</v>
      </c>
      <c r="B717" s="98" t="s">
        <v>57</v>
      </c>
      <c r="C717" s="98" t="s">
        <v>465</v>
      </c>
      <c r="D717" s="98" t="s">
        <v>62</v>
      </c>
      <c r="E717" s="93">
        <v>0</v>
      </c>
      <c r="F717" s="93">
        <f t="shared" si="14"/>
        <v>0</v>
      </c>
      <c r="K717" s="69"/>
    </row>
    <row r="718" spans="1:11" s="50" customFormat="1" x14ac:dyDescent="0.25">
      <c r="A718" s="98" t="s">
        <v>518</v>
      </c>
      <c r="B718" s="98" t="s">
        <v>57</v>
      </c>
      <c r="C718" s="98" t="s">
        <v>465</v>
      </c>
      <c r="D718" s="98" t="s">
        <v>63</v>
      </c>
      <c r="E718" s="93">
        <v>0</v>
      </c>
      <c r="F718" s="93">
        <f t="shared" si="14"/>
        <v>0</v>
      </c>
      <c r="K718" s="69"/>
    </row>
    <row r="719" spans="1:11" s="50" customFormat="1" x14ac:dyDescent="0.25">
      <c r="A719" s="98" t="s">
        <v>518</v>
      </c>
      <c r="B719" s="98" t="s">
        <v>57</v>
      </c>
      <c r="C719" s="98" t="s">
        <v>465</v>
      </c>
      <c r="D719" s="98" t="s">
        <v>64</v>
      </c>
      <c r="E719" s="93">
        <v>6.2260811505382798E-4</v>
      </c>
      <c r="F719" s="93">
        <f t="shared" si="14"/>
        <v>6.2342070420351274E-4</v>
      </c>
      <c r="K719" s="69"/>
    </row>
    <row r="720" spans="1:11" s="50" customFormat="1" x14ac:dyDescent="0.25">
      <c r="A720" s="98" t="s">
        <v>518</v>
      </c>
      <c r="B720" s="98" t="s">
        <v>57</v>
      </c>
      <c r="C720" s="98" t="s">
        <v>465</v>
      </c>
      <c r="D720" s="98" t="s">
        <v>71</v>
      </c>
      <c r="E720" s="93">
        <v>0</v>
      </c>
      <c r="F720" s="93">
        <f t="shared" si="14"/>
        <v>0</v>
      </c>
      <c r="K720" s="69"/>
    </row>
    <row r="721" spans="1:11" s="50" customFormat="1" x14ac:dyDescent="0.25">
      <c r="A721" s="98" t="s">
        <v>518</v>
      </c>
      <c r="B721" s="98" t="s">
        <v>57</v>
      </c>
      <c r="C721" s="98" t="s">
        <v>465</v>
      </c>
      <c r="D721" s="98" t="s">
        <v>72</v>
      </c>
      <c r="E721" s="93">
        <v>1.4886570776812E-4</v>
      </c>
      <c r="F721" s="93">
        <f t="shared" si="14"/>
        <v>1.4905999797405804E-4</v>
      </c>
      <c r="K721" s="69"/>
    </row>
    <row r="722" spans="1:11" s="50" customFormat="1" x14ac:dyDescent="0.25">
      <c r="A722" s="98" t="s">
        <v>518</v>
      </c>
      <c r="B722" s="98" t="s">
        <v>57</v>
      </c>
      <c r="C722" s="98" t="s">
        <v>465</v>
      </c>
      <c r="D722" s="98" t="s">
        <v>216</v>
      </c>
      <c r="E722" s="93">
        <v>0</v>
      </c>
      <c r="F722" s="93">
        <f t="shared" si="14"/>
        <v>0</v>
      </c>
      <c r="K722" s="69"/>
    </row>
    <row r="723" spans="1:11" s="50" customFormat="1" x14ac:dyDescent="0.25">
      <c r="A723" s="98" t="s">
        <v>518</v>
      </c>
      <c r="B723" s="98" t="s">
        <v>57</v>
      </c>
      <c r="C723" s="98" t="s">
        <v>465</v>
      </c>
      <c r="D723" s="98" t="s">
        <v>217</v>
      </c>
      <c r="E723" s="93">
        <v>7.5503045477975895E-4</v>
      </c>
      <c r="F723" s="93">
        <f t="shared" si="14"/>
        <v>7.5601587328041973E-4</v>
      </c>
      <c r="K723" s="69"/>
    </row>
    <row r="724" spans="1:11" s="50" customFormat="1" x14ac:dyDescent="0.25">
      <c r="A724" s="98" t="s">
        <v>518</v>
      </c>
      <c r="B724" s="98" t="s">
        <v>57</v>
      </c>
      <c r="C724" s="98" t="s">
        <v>465</v>
      </c>
      <c r="D724" s="98" t="s">
        <v>256</v>
      </c>
      <c r="E724" s="93">
        <v>0</v>
      </c>
      <c r="F724" s="93">
        <f t="shared" si="14"/>
        <v>0</v>
      </c>
      <c r="K724" s="69"/>
    </row>
    <row r="725" spans="1:11" s="50" customFormat="1" x14ac:dyDescent="0.25">
      <c r="A725" s="98" t="s">
        <v>518</v>
      </c>
      <c r="B725" s="98" t="s">
        <v>57</v>
      </c>
      <c r="C725" s="98" t="s">
        <v>465</v>
      </c>
      <c r="D725" s="98" t="s">
        <v>257</v>
      </c>
      <c r="E725" s="93">
        <v>2.7906868791034499E-3</v>
      </c>
      <c r="F725" s="93">
        <f t="shared" si="14"/>
        <v>2.7943291089801534E-3</v>
      </c>
      <c r="K725" s="69"/>
    </row>
    <row r="726" spans="1:11" s="50" customFormat="1" x14ac:dyDescent="0.25">
      <c r="A726" s="98" t="s">
        <v>518</v>
      </c>
      <c r="B726" s="98" t="s">
        <v>57</v>
      </c>
      <c r="C726" s="98" t="s">
        <v>465</v>
      </c>
      <c r="D726" s="98" t="s">
        <v>282</v>
      </c>
      <c r="E726" s="93">
        <v>0</v>
      </c>
      <c r="F726" s="93">
        <f t="shared" si="14"/>
        <v>0</v>
      </c>
      <c r="K726" s="69"/>
    </row>
    <row r="727" spans="1:11" s="50" customFormat="1" x14ac:dyDescent="0.25">
      <c r="A727" s="98" t="s">
        <v>518</v>
      </c>
      <c r="B727" s="98" t="s">
        <v>57</v>
      </c>
      <c r="C727" s="98" t="s">
        <v>465</v>
      </c>
      <c r="D727" s="98" t="s">
        <v>283</v>
      </c>
      <c r="E727" s="93">
        <v>0</v>
      </c>
      <c r="F727" s="93">
        <f t="shared" si="14"/>
        <v>0</v>
      </c>
      <c r="K727" s="69"/>
    </row>
    <row r="728" spans="1:11" s="50" customFormat="1" x14ac:dyDescent="0.25">
      <c r="A728" s="98" t="s">
        <v>518</v>
      </c>
      <c r="B728" s="98" t="s">
        <v>57</v>
      </c>
      <c r="C728" s="98" t="s">
        <v>465</v>
      </c>
      <c r="D728" s="98" t="s">
        <v>399</v>
      </c>
      <c r="E728" s="93">
        <v>7.0445806693725395E-4</v>
      </c>
      <c r="F728" s="93">
        <f t="shared" si="14"/>
        <v>7.053774815220632E-4</v>
      </c>
      <c r="K728" s="69"/>
    </row>
    <row r="729" spans="1:11" s="50" customFormat="1" x14ac:dyDescent="0.25">
      <c r="A729" s="98" t="s">
        <v>518</v>
      </c>
      <c r="B729" s="98" t="s">
        <v>57</v>
      </c>
      <c r="C729" s="98" t="s">
        <v>465</v>
      </c>
      <c r="D729" s="98" t="s">
        <v>401</v>
      </c>
      <c r="E729" s="93">
        <v>0</v>
      </c>
      <c r="F729" s="93">
        <f t="shared" si="14"/>
        <v>0</v>
      </c>
      <c r="K729" s="69"/>
    </row>
    <row r="730" spans="1:11" s="50" customFormat="1" x14ac:dyDescent="0.25">
      <c r="A730" s="98" t="s">
        <v>518</v>
      </c>
      <c r="B730" s="98" t="s">
        <v>57</v>
      </c>
      <c r="C730" s="98" t="s">
        <v>465</v>
      </c>
      <c r="D730" s="98" t="s">
        <v>402</v>
      </c>
      <c r="E730" s="93">
        <v>3.2987482636878099E-4</v>
      </c>
      <c r="F730" s="93">
        <f t="shared" si="14"/>
        <v>3.3030535834897888E-4</v>
      </c>
      <c r="K730" s="69"/>
    </row>
    <row r="731" spans="1:11" s="50" customFormat="1" x14ac:dyDescent="0.25">
      <c r="A731" s="98" t="s">
        <v>519</v>
      </c>
      <c r="B731" s="98" t="s">
        <v>57</v>
      </c>
      <c r="C731" s="98" t="s">
        <v>465</v>
      </c>
      <c r="D731" s="98" t="s">
        <v>55</v>
      </c>
      <c r="E731" s="93">
        <v>0</v>
      </c>
      <c r="F731" s="93">
        <f t="shared" si="14"/>
        <v>0</v>
      </c>
      <c r="K731" s="69"/>
    </row>
    <row r="732" spans="1:11" s="50" customFormat="1" x14ac:dyDescent="0.25">
      <c r="A732" s="98" t="s">
        <v>519</v>
      </c>
      <c r="B732" s="98" t="s">
        <v>57</v>
      </c>
      <c r="C732" s="98" t="s">
        <v>465</v>
      </c>
      <c r="D732" s="98" t="s">
        <v>56</v>
      </c>
      <c r="E732" s="93">
        <v>0</v>
      </c>
      <c r="F732" s="93">
        <f t="shared" si="14"/>
        <v>0</v>
      </c>
      <c r="K732" s="69"/>
    </row>
    <row r="733" spans="1:11" s="50" customFormat="1" x14ac:dyDescent="0.25">
      <c r="A733" s="98" t="s">
        <v>519</v>
      </c>
      <c r="B733" s="98" t="s">
        <v>57</v>
      </c>
      <c r="C733" s="98" t="s">
        <v>465</v>
      </c>
      <c r="D733" s="98" t="s">
        <v>61</v>
      </c>
      <c r="E733" s="93">
        <v>0</v>
      </c>
      <c r="F733" s="93">
        <f t="shared" si="14"/>
        <v>0</v>
      </c>
      <c r="K733" s="69"/>
    </row>
    <row r="734" spans="1:11" s="50" customFormat="1" x14ac:dyDescent="0.25">
      <c r="A734" s="98" t="s">
        <v>519</v>
      </c>
      <c r="B734" s="98" t="s">
        <v>57</v>
      </c>
      <c r="C734" s="98" t="s">
        <v>465</v>
      </c>
      <c r="D734" s="98" t="s">
        <v>62</v>
      </c>
      <c r="E734" s="93">
        <v>0</v>
      </c>
      <c r="F734" s="93">
        <f t="shared" si="14"/>
        <v>0</v>
      </c>
      <c r="K734" s="69"/>
    </row>
    <row r="735" spans="1:11" s="50" customFormat="1" x14ac:dyDescent="0.25">
      <c r="A735" s="98" t="s">
        <v>519</v>
      </c>
      <c r="B735" s="98" t="s">
        <v>57</v>
      </c>
      <c r="C735" s="98" t="s">
        <v>465</v>
      </c>
      <c r="D735" s="98" t="s">
        <v>63</v>
      </c>
      <c r="E735" s="93">
        <v>0</v>
      </c>
      <c r="F735" s="93">
        <f t="shared" si="14"/>
        <v>0</v>
      </c>
      <c r="K735" s="69"/>
    </row>
    <row r="736" spans="1:11" s="50" customFormat="1" x14ac:dyDescent="0.25">
      <c r="A736" s="98" t="s">
        <v>519</v>
      </c>
      <c r="B736" s="98" t="s">
        <v>57</v>
      </c>
      <c r="C736" s="98" t="s">
        <v>465</v>
      </c>
      <c r="D736" s="98" t="s">
        <v>64</v>
      </c>
      <c r="E736" s="93">
        <v>0</v>
      </c>
      <c r="F736" s="93">
        <f t="shared" si="14"/>
        <v>0</v>
      </c>
      <c r="K736" s="69"/>
    </row>
    <row r="737" spans="1:11" s="50" customFormat="1" x14ac:dyDescent="0.25">
      <c r="A737" s="98" t="s">
        <v>519</v>
      </c>
      <c r="B737" s="98" t="s">
        <v>57</v>
      </c>
      <c r="C737" s="98" t="s">
        <v>465</v>
      </c>
      <c r="D737" s="98" t="s">
        <v>71</v>
      </c>
      <c r="E737" s="93">
        <v>0</v>
      </c>
      <c r="F737" s="93">
        <f t="shared" si="14"/>
        <v>0</v>
      </c>
      <c r="K737" s="69"/>
    </row>
    <row r="738" spans="1:11" s="50" customFormat="1" x14ac:dyDescent="0.25">
      <c r="A738" s="98" t="s">
        <v>519</v>
      </c>
      <c r="B738" s="98" t="s">
        <v>57</v>
      </c>
      <c r="C738" s="98" t="s">
        <v>465</v>
      </c>
      <c r="D738" s="98" t="s">
        <v>72</v>
      </c>
      <c r="E738" s="93">
        <v>0</v>
      </c>
      <c r="F738" s="93">
        <f t="shared" si="14"/>
        <v>0</v>
      </c>
      <c r="K738" s="69"/>
    </row>
    <row r="739" spans="1:11" s="50" customFormat="1" x14ac:dyDescent="0.25">
      <c r="A739" s="98" t="s">
        <v>519</v>
      </c>
      <c r="B739" s="98" t="s">
        <v>57</v>
      </c>
      <c r="C739" s="98" t="s">
        <v>465</v>
      </c>
      <c r="D739" s="98" t="s">
        <v>216</v>
      </c>
      <c r="E739" s="93">
        <v>0</v>
      </c>
      <c r="F739" s="93">
        <f t="shared" si="14"/>
        <v>0</v>
      </c>
      <c r="K739" s="69"/>
    </row>
    <row r="740" spans="1:11" s="50" customFormat="1" x14ac:dyDescent="0.25">
      <c r="A740" s="98" t="s">
        <v>519</v>
      </c>
      <c r="B740" s="98" t="s">
        <v>57</v>
      </c>
      <c r="C740" s="98" t="s">
        <v>465</v>
      </c>
      <c r="D740" s="98" t="s">
        <v>217</v>
      </c>
      <c r="E740" s="93">
        <v>0</v>
      </c>
      <c r="F740" s="93">
        <f t="shared" si="14"/>
        <v>0</v>
      </c>
      <c r="K740" s="69"/>
    </row>
    <row r="741" spans="1:11" s="50" customFormat="1" x14ac:dyDescent="0.25">
      <c r="A741" s="98" t="s">
        <v>519</v>
      </c>
      <c r="B741" s="98" t="s">
        <v>57</v>
      </c>
      <c r="C741" s="98" t="s">
        <v>465</v>
      </c>
      <c r="D741" s="98" t="s">
        <v>256</v>
      </c>
      <c r="E741" s="93">
        <v>0</v>
      </c>
      <c r="F741" s="93">
        <f t="shared" si="14"/>
        <v>0</v>
      </c>
      <c r="K741" s="69"/>
    </row>
    <row r="742" spans="1:11" s="50" customFormat="1" x14ac:dyDescent="0.25">
      <c r="A742" s="98" t="s">
        <v>519</v>
      </c>
      <c r="B742" s="98" t="s">
        <v>57</v>
      </c>
      <c r="C742" s="98" t="s">
        <v>465</v>
      </c>
      <c r="D742" s="98" t="s">
        <v>257</v>
      </c>
      <c r="E742" s="93">
        <v>0</v>
      </c>
      <c r="F742" s="93">
        <f t="shared" si="14"/>
        <v>0</v>
      </c>
      <c r="K742" s="69"/>
    </row>
    <row r="743" spans="1:11" s="50" customFormat="1" x14ac:dyDescent="0.25">
      <c r="A743" s="98" t="s">
        <v>519</v>
      </c>
      <c r="B743" s="98" t="s">
        <v>57</v>
      </c>
      <c r="C743" s="98" t="s">
        <v>465</v>
      </c>
      <c r="D743" s="98" t="s">
        <v>282</v>
      </c>
      <c r="E743" s="93">
        <v>0</v>
      </c>
      <c r="F743" s="93">
        <f t="shared" si="14"/>
        <v>0</v>
      </c>
      <c r="K743" s="69"/>
    </row>
    <row r="744" spans="1:11" s="50" customFormat="1" x14ac:dyDescent="0.25">
      <c r="A744" s="98" t="s">
        <v>519</v>
      </c>
      <c r="B744" s="98" t="s">
        <v>57</v>
      </c>
      <c r="C744" s="98" t="s">
        <v>465</v>
      </c>
      <c r="D744" s="98" t="s">
        <v>283</v>
      </c>
      <c r="E744" s="93">
        <v>0</v>
      </c>
      <c r="F744" s="93">
        <f t="shared" si="14"/>
        <v>0</v>
      </c>
      <c r="K744" s="69"/>
    </row>
    <row r="745" spans="1:11" s="50" customFormat="1" x14ac:dyDescent="0.25">
      <c r="A745" s="98" t="s">
        <v>519</v>
      </c>
      <c r="B745" s="98" t="s">
        <v>57</v>
      </c>
      <c r="C745" s="98" t="s">
        <v>465</v>
      </c>
      <c r="D745" s="98" t="s">
        <v>399</v>
      </c>
      <c r="E745" s="93">
        <v>0</v>
      </c>
      <c r="F745" s="93">
        <f t="shared" si="14"/>
        <v>0</v>
      </c>
      <c r="K745" s="69"/>
    </row>
    <row r="746" spans="1:11" s="50" customFormat="1" x14ac:dyDescent="0.25">
      <c r="A746" s="98" t="s">
        <v>519</v>
      </c>
      <c r="B746" s="98" t="s">
        <v>57</v>
      </c>
      <c r="C746" s="98" t="s">
        <v>465</v>
      </c>
      <c r="D746" s="98" t="s">
        <v>401</v>
      </c>
      <c r="E746" s="93">
        <v>0</v>
      </c>
      <c r="F746" s="93">
        <f t="shared" si="14"/>
        <v>0</v>
      </c>
      <c r="K746" s="69"/>
    </row>
    <row r="747" spans="1:11" s="50" customFormat="1" x14ac:dyDescent="0.25">
      <c r="A747" s="98" t="s">
        <v>519</v>
      </c>
      <c r="B747" s="98" t="s">
        <v>57</v>
      </c>
      <c r="C747" s="98" t="s">
        <v>465</v>
      </c>
      <c r="D747" s="98" t="s">
        <v>402</v>
      </c>
      <c r="E747" s="93">
        <v>0</v>
      </c>
      <c r="F747" s="93">
        <f t="shared" si="14"/>
        <v>0</v>
      </c>
      <c r="K747" s="69"/>
    </row>
    <row r="748" spans="1:11" s="50" customFormat="1" x14ac:dyDescent="0.25">
      <c r="A748" s="98" t="s">
        <v>520</v>
      </c>
      <c r="B748" s="98" t="s">
        <v>57</v>
      </c>
      <c r="C748" s="98" t="s">
        <v>465</v>
      </c>
      <c r="D748" s="98" t="s">
        <v>55</v>
      </c>
      <c r="E748" s="93">
        <v>0</v>
      </c>
      <c r="F748" s="93">
        <f t="shared" si="14"/>
        <v>0</v>
      </c>
      <c r="K748" s="69"/>
    </row>
    <row r="749" spans="1:11" s="50" customFormat="1" x14ac:dyDescent="0.25">
      <c r="A749" s="98" t="s">
        <v>520</v>
      </c>
      <c r="B749" s="98" t="s">
        <v>57</v>
      </c>
      <c r="C749" s="98" t="s">
        <v>465</v>
      </c>
      <c r="D749" s="98" t="s">
        <v>56</v>
      </c>
      <c r="E749" s="93">
        <v>0</v>
      </c>
      <c r="F749" s="93">
        <f t="shared" si="14"/>
        <v>0</v>
      </c>
      <c r="K749" s="69"/>
    </row>
    <row r="750" spans="1:11" s="50" customFormat="1" x14ac:dyDescent="0.25">
      <c r="A750" s="98" t="s">
        <v>520</v>
      </c>
      <c r="B750" s="98" t="s">
        <v>57</v>
      </c>
      <c r="C750" s="98" t="s">
        <v>465</v>
      </c>
      <c r="D750" s="98" t="s">
        <v>61</v>
      </c>
      <c r="E750" s="93">
        <v>0</v>
      </c>
      <c r="F750" s="93">
        <f t="shared" si="14"/>
        <v>0</v>
      </c>
      <c r="K750" s="69"/>
    </row>
    <row r="751" spans="1:11" s="50" customFormat="1" x14ac:dyDescent="0.25">
      <c r="A751" s="98" t="s">
        <v>520</v>
      </c>
      <c r="B751" s="98" t="s">
        <v>57</v>
      </c>
      <c r="C751" s="98" t="s">
        <v>465</v>
      </c>
      <c r="D751" s="98" t="s">
        <v>62</v>
      </c>
      <c r="E751" s="93">
        <v>0</v>
      </c>
      <c r="F751" s="93">
        <f t="shared" si="14"/>
        <v>0</v>
      </c>
      <c r="K751" s="69"/>
    </row>
    <row r="752" spans="1:11" s="50" customFormat="1" x14ac:dyDescent="0.25">
      <c r="A752" s="98" t="s">
        <v>520</v>
      </c>
      <c r="B752" s="98" t="s">
        <v>57</v>
      </c>
      <c r="C752" s="98" t="s">
        <v>465</v>
      </c>
      <c r="D752" s="98" t="s">
        <v>63</v>
      </c>
      <c r="E752" s="93">
        <v>0</v>
      </c>
      <c r="F752" s="93">
        <f t="shared" si="14"/>
        <v>0</v>
      </c>
      <c r="K752" s="69"/>
    </row>
    <row r="753" spans="1:11" s="50" customFormat="1" x14ac:dyDescent="0.25">
      <c r="A753" s="98" t="s">
        <v>520</v>
      </c>
      <c r="B753" s="98" t="s">
        <v>57</v>
      </c>
      <c r="C753" s="98" t="s">
        <v>465</v>
      </c>
      <c r="D753" s="98" t="s">
        <v>64</v>
      </c>
      <c r="E753" s="93">
        <v>0</v>
      </c>
      <c r="F753" s="93">
        <f t="shared" si="14"/>
        <v>0</v>
      </c>
      <c r="K753" s="69"/>
    </row>
    <row r="754" spans="1:11" s="50" customFormat="1" x14ac:dyDescent="0.25">
      <c r="A754" s="98" t="s">
        <v>520</v>
      </c>
      <c r="B754" s="98" t="s">
        <v>57</v>
      </c>
      <c r="C754" s="98" t="s">
        <v>465</v>
      </c>
      <c r="D754" s="98" t="s">
        <v>71</v>
      </c>
      <c r="E754" s="93">
        <v>0</v>
      </c>
      <c r="F754" s="93">
        <f t="shared" si="14"/>
        <v>0</v>
      </c>
      <c r="K754" s="69"/>
    </row>
    <row r="755" spans="1:11" s="50" customFormat="1" x14ac:dyDescent="0.25">
      <c r="A755" s="98" t="s">
        <v>520</v>
      </c>
      <c r="B755" s="98" t="s">
        <v>57</v>
      </c>
      <c r="C755" s="98" t="s">
        <v>465</v>
      </c>
      <c r="D755" s="98" t="s">
        <v>72</v>
      </c>
      <c r="E755" s="93">
        <v>0</v>
      </c>
      <c r="F755" s="93">
        <f t="shared" si="14"/>
        <v>0</v>
      </c>
      <c r="K755" s="69"/>
    </row>
    <row r="756" spans="1:11" s="50" customFormat="1" x14ac:dyDescent="0.25">
      <c r="A756" s="98" t="s">
        <v>520</v>
      </c>
      <c r="B756" s="98" t="s">
        <v>57</v>
      </c>
      <c r="C756" s="98" t="s">
        <v>465</v>
      </c>
      <c r="D756" s="98" t="s">
        <v>216</v>
      </c>
      <c r="E756" s="93">
        <v>0</v>
      </c>
      <c r="F756" s="93">
        <f t="shared" si="14"/>
        <v>0</v>
      </c>
      <c r="K756" s="69"/>
    </row>
    <row r="757" spans="1:11" s="50" customFormat="1" x14ac:dyDescent="0.25">
      <c r="A757" s="98" t="s">
        <v>520</v>
      </c>
      <c r="B757" s="98" t="s">
        <v>57</v>
      </c>
      <c r="C757" s="98" t="s">
        <v>465</v>
      </c>
      <c r="D757" s="98" t="s">
        <v>217</v>
      </c>
      <c r="E757" s="93">
        <v>0</v>
      </c>
      <c r="F757" s="93">
        <f t="shared" si="14"/>
        <v>0</v>
      </c>
      <c r="K757" s="69"/>
    </row>
    <row r="758" spans="1:11" s="50" customFormat="1" x14ac:dyDescent="0.25">
      <c r="A758" s="98" t="s">
        <v>520</v>
      </c>
      <c r="B758" s="98" t="s">
        <v>57</v>
      </c>
      <c r="C758" s="98" t="s">
        <v>465</v>
      </c>
      <c r="D758" s="98" t="s">
        <v>256</v>
      </c>
      <c r="E758" s="93">
        <v>0</v>
      </c>
      <c r="F758" s="93">
        <f t="shared" si="14"/>
        <v>0</v>
      </c>
      <c r="K758" s="69"/>
    </row>
    <row r="759" spans="1:11" s="50" customFormat="1" x14ac:dyDescent="0.25">
      <c r="A759" s="98" t="s">
        <v>520</v>
      </c>
      <c r="B759" s="98" t="s">
        <v>57</v>
      </c>
      <c r="C759" s="98" t="s">
        <v>465</v>
      </c>
      <c r="D759" s="98" t="s">
        <v>257</v>
      </c>
      <c r="E759" s="93">
        <v>0</v>
      </c>
      <c r="F759" s="93">
        <f t="shared" si="14"/>
        <v>0</v>
      </c>
      <c r="K759" s="69"/>
    </row>
    <row r="760" spans="1:11" s="50" customFormat="1" x14ac:dyDescent="0.25">
      <c r="A760" s="98" t="s">
        <v>520</v>
      </c>
      <c r="B760" s="98" t="s">
        <v>57</v>
      </c>
      <c r="C760" s="98" t="s">
        <v>465</v>
      </c>
      <c r="D760" s="98" t="s">
        <v>282</v>
      </c>
      <c r="E760" s="93">
        <v>0</v>
      </c>
      <c r="F760" s="93">
        <f t="shared" si="14"/>
        <v>0</v>
      </c>
      <c r="K760" s="69"/>
    </row>
    <row r="761" spans="1:11" s="50" customFormat="1" x14ac:dyDescent="0.25">
      <c r="A761" s="98" t="s">
        <v>520</v>
      </c>
      <c r="B761" s="98" t="s">
        <v>57</v>
      </c>
      <c r="C761" s="98" t="s">
        <v>465</v>
      </c>
      <c r="D761" s="98" t="s">
        <v>283</v>
      </c>
      <c r="E761" s="93">
        <v>0</v>
      </c>
      <c r="F761" s="93">
        <f t="shared" si="14"/>
        <v>0</v>
      </c>
      <c r="K761" s="69"/>
    </row>
    <row r="762" spans="1:11" s="50" customFormat="1" x14ac:dyDescent="0.25">
      <c r="A762" s="98" t="s">
        <v>520</v>
      </c>
      <c r="B762" s="98" t="s">
        <v>57</v>
      </c>
      <c r="C762" s="98" t="s">
        <v>465</v>
      </c>
      <c r="D762" s="98" t="s">
        <v>399</v>
      </c>
      <c r="E762" s="93">
        <v>0</v>
      </c>
      <c r="F762" s="93">
        <f t="shared" si="14"/>
        <v>0</v>
      </c>
      <c r="K762" s="69"/>
    </row>
    <row r="763" spans="1:11" s="50" customFormat="1" x14ac:dyDescent="0.25">
      <c r="A763" s="98" t="s">
        <v>520</v>
      </c>
      <c r="B763" s="98" t="s">
        <v>57</v>
      </c>
      <c r="C763" s="98" t="s">
        <v>465</v>
      </c>
      <c r="D763" s="98" t="s">
        <v>401</v>
      </c>
      <c r="E763" s="93">
        <v>0</v>
      </c>
      <c r="F763" s="93">
        <f t="shared" si="14"/>
        <v>0</v>
      </c>
      <c r="K763" s="69"/>
    </row>
    <row r="764" spans="1:11" s="50" customFormat="1" x14ac:dyDescent="0.25">
      <c r="A764" s="98" t="s">
        <v>520</v>
      </c>
      <c r="B764" s="98" t="s">
        <v>57</v>
      </c>
      <c r="C764" s="98" t="s">
        <v>465</v>
      </c>
      <c r="D764" s="98" t="s">
        <v>402</v>
      </c>
      <c r="E764" s="93">
        <v>0</v>
      </c>
      <c r="F764" s="93">
        <f t="shared" si="14"/>
        <v>0</v>
      </c>
      <c r="K764" s="69"/>
    </row>
    <row r="765" spans="1:11" s="50" customFormat="1" x14ac:dyDescent="0.25">
      <c r="A765" s="98" t="s">
        <v>521</v>
      </c>
      <c r="B765" s="98" t="s">
        <v>57</v>
      </c>
      <c r="C765" s="98" t="s">
        <v>465</v>
      </c>
      <c r="D765" s="98" t="s">
        <v>55</v>
      </c>
      <c r="E765" s="93">
        <v>0</v>
      </c>
      <c r="F765" s="93">
        <f t="shared" si="14"/>
        <v>0</v>
      </c>
      <c r="K765" s="69"/>
    </row>
    <row r="766" spans="1:11" s="50" customFormat="1" x14ac:dyDescent="0.25">
      <c r="A766" s="98" t="s">
        <v>521</v>
      </c>
      <c r="B766" s="98" t="s">
        <v>57</v>
      </c>
      <c r="C766" s="98" t="s">
        <v>465</v>
      </c>
      <c r="D766" s="98" t="s">
        <v>56</v>
      </c>
      <c r="E766" s="93">
        <v>0</v>
      </c>
      <c r="F766" s="93">
        <f t="shared" si="14"/>
        <v>0</v>
      </c>
      <c r="K766" s="69"/>
    </row>
    <row r="767" spans="1:11" s="50" customFormat="1" x14ac:dyDescent="0.25">
      <c r="A767" s="98" t="s">
        <v>521</v>
      </c>
      <c r="B767" s="98" t="s">
        <v>57</v>
      </c>
      <c r="C767" s="98" t="s">
        <v>465</v>
      </c>
      <c r="D767" s="98" t="s">
        <v>61</v>
      </c>
      <c r="E767" s="93">
        <v>0</v>
      </c>
      <c r="F767" s="93">
        <f t="shared" ref="F767:F830" si="15">E767+(E767*VLOOKUP(A767,$A$29:$F$36,6,0))</f>
        <v>0</v>
      </c>
      <c r="K767" s="69"/>
    </row>
    <row r="768" spans="1:11" s="50" customFormat="1" x14ac:dyDescent="0.25">
      <c r="A768" s="98" t="s">
        <v>521</v>
      </c>
      <c r="B768" s="98" t="s">
        <v>57</v>
      </c>
      <c r="C768" s="98" t="s">
        <v>465</v>
      </c>
      <c r="D768" s="98" t="s">
        <v>62</v>
      </c>
      <c r="E768" s="93">
        <v>0</v>
      </c>
      <c r="F768" s="93">
        <f t="shared" si="15"/>
        <v>0</v>
      </c>
      <c r="K768" s="69"/>
    </row>
    <row r="769" spans="1:11" s="50" customFormat="1" x14ac:dyDescent="0.25">
      <c r="A769" s="98" t="s">
        <v>521</v>
      </c>
      <c r="B769" s="98" t="s">
        <v>57</v>
      </c>
      <c r="C769" s="98" t="s">
        <v>465</v>
      </c>
      <c r="D769" s="98" t="s">
        <v>63</v>
      </c>
      <c r="E769" s="93">
        <v>0</v>
      </c>
      <c r="F769" s="93">
        <f t="shared" si="15"/>
        <v>0</v>
      </c>
      <c r="K769" s="69"/>
    </row>
    <row r="770" spans="1:11" s="50" customFormat="1" x14ac:dyDescent="0.25">
      <c r="A770" s="98" t="s">
        <v>521</v>
      </c>
      <c r="B770" s="98" t="s">
        <v>57</v>
      </c>
      <c r="C770" s="98" t="s">
        <v>465</v>
      </c>
      <c r="D770" s="98" t="s">
        <v>64</v>
      </c>
      <c r="E770" s="93">
        <v>0</v>
      </c>
      <c r="F770" s="93">
        <f t="shared" si="15"/>
        <v>0</v>
      </c>
      <c r="K770" s="69"/>
    </row>
    <row r="771" spans="1:11" s="50" customFormat="1" x14ac:dyDescent="0.25">
      <c r="A771" s="98" t="s">
        <v>521</v>
      </c>
      <c r="B771" s="98" t="s">
        <v>57</v>
      </c>
      <c r="C771" s="98" t="s">
        <v>465</v>
      </c>
      <c r="D771" s="98" t="s">
        <v>71</v>
      </c>
      <c r="E771" s="93">
        <v>0</v>
      </c>
      <c r="F771" s="93">
        <f t="shared" si="15"/>
        <v>0</v>
      </c>
      <c r="K771" s="69"/>
    </row>
    <row r="772" spans="1:11" s="50" customFormat="1" x14ac:dyDescent="0.25">
      <c r="A772" s="98" t="s">
        <v>521</v>
      </c>
      <c r="B772" s="98" t="s">
        <v>57</v>
      </c>
      <c r="C772" s="98" t="s">
        <v>465</v>
      </c>
      <c r="D772" s="98" t="s">
        <v>72</v>
      </c>
      <c r="E772" s="93">
        <v>0</v>
      </c>
      <c r="F772" s="93">
        <f t="shared" si="15"/>
        <v>0</v>
      </c>
      <c r="K772" s="69"/>
    </row>
    <row r="773" spans="1:11" s="50" customFormat="1" x14ac:dyDescent="0.25">
      <c r="A773" s="98" t="s">
        <v>521</v>
      </c>
      <c r="B773" s="98" t="s">
        <v>57</v>
      </c>
      <c r="C773" s="98" t="s">
        <v>465</v>
      </c>
      <c r="D773" s="98" t="s">
        <v>216</v>
      </c>
      <c r="E773" s="93">
        <v>0</v>
      </c>
      <c r="F773" s="93">
        <f t="shared" si="15"/>
        <v>0</v>
      </c>
      <c r="K773" s="69"/>
    </row>
    <row r="774" spans="1:11" s="50" customFormat="1" x14ac:dyDescent="0.25">
      <c r="A774" s="98" t="s">
        <v>521</v>
      </c>
      <c r="B774" s="98" t="s">
        <v>57</v>
      </c>
      <c r="C774" s="98" t="s">
        <v>465</v>
      </c>
      <c r="D774" s="98" t="s">
        <v>217</v>
      </c>
      <c r="E774" s="93">
        <v>0</v>
      </c>
      <c r="F774" s="93">
        <f t="shared" si="15"/>
        <v>0</v>
      </c>
      <c r="K774" s="69"/>
    </row>
    <row r="775" spans="1:11" s="50" customFormat="1" x14ac:dyDescent="0.25">
      <c r="A775" s="98" t="s">
        <v>521</v>
      </c>
      <c r="B775" s="98" t="s">
        <v>57</v>
      </c>
      <c r="C775" s="98" t="s">
        <v>465</v>
      </c>
      <c r="D775" s="98" t="s">
        <v>256</v>
      </c>
      <c r="E775" s="93">
        <v>0</v>
      </c>
      <c r="F775" s="93">
        <f t="shared" si="15"/>
        <v>0</v>
      </c>
      <c r="K775" s="69"/>
    </row>
    <row r="776" spans="1:11" s="50" customFormat="1" x14ac:dyDescent="0.25">
      <c r="A776" s="98" t="s">
        <v>521</v>
      </c>
      <c r="B776" s="98" t="s">
        <v>57</v>
      </c>
      <c r="C776" s="98" t="s">
        <v>465</v>
      </c>
      <c r="D776" s="98" t="s">
        <v>257</v>
      </c>
      <c r="E776" s="93">
        <v>0</v>
      </c>
      <c r="F776" s="93">
        <f t="shared" si="15"/>
        <v>0</v>
      </c>
      <c r="K776" s="69"/>
    </row>
    <row r="777" spans="1:11" s="50" customFormat="1" x14ac:dyDescent="0.25">
      <c r="A777" s="98" t="s">
        <v>521</v>
      </c>
      <c r="B777" s="98" t="s">
        <v>57</v>
      </c>
      <c r="C777" s="98" t="s">
        <v>465</v>
      </c>
      <c r="D777" s="98" t="s">
        <v>282</v>
      </c>
      <c r="E777" s="93">
        <v>0</v>
      </c>
      <c r="F777" s="93">
        <f t="shared" si="15"/>
        <v>0</v>
      </c>
      <c r="K777" s="69"/>
    </row>
    <row r="778" spans="1:11" s="50" customFormat="1" x14ac:dyDescent="0.25">
      <c r="A778" s="98" t="s">
        <v>521</v>
      </c>
      <c r="B778" s="98" t="s">
        <v>57</v>
      </c>
      <c r="C778" s="98" t="s">
        <v>465</v>
      </c>
      <c r="D778" s="98" t="s">
        <v>283</v>
      </c>
      <c r="E778" s="93">
        <v>0</v>
      </c>
      <c r="F778" s="93">
        <f t="shared" si="15"/>
        <v>0</v>
      </c>
      <c r="K778" s="69"/>
    </row>
    <row r="779" spans="1:11" s="50" customFormat="1" x14ac:dyDescent="0.25">
      <c r="A779" s="98" t="s">
        <v>521</v>
      </c>
      <c r="B779" s="98" t="s">
        <v>57</v>
      </c>
      <c r="C779" s="98" t="s">
        <v>465</v>
      </c>
      <c r="D779" s="98" t="s">
        <v>399</v>
      </c>
      <c r="E779" s="93">
        <v>0</v>
      </c>
      <c r="F779" s="93">
        <f t="shared" si="15"/>
        <v>0</v>
      </c>
      <c r="K779" s="69"/>
    </row>
    <row r="780" spans="1:11" s="50" customFormat="1" x14ac:dyDescent="0.25">
      <c r="A780" s="98" t="s">
        <v>521</v>
      </c>
      <c r="B780" s="98" t="s">
        <v>57</v>
      </c>
      <c r="C780" s="98" t="s">
        <v>465</v>
      </c>
      <c r="D780" s="98" t="s">
        <v>401</v>
      </c>
      <c r="E780" s="93">
        <v>0</v>
      </c>
      <c r="F780" s="93">
        <f t="shared" si="15"/>
        <v>0</v>
      </c>
      <c r="K780" s="69"/>
    </row>
    <row r="781" spans="1:11" s="50" customFormat="1" x14ac:dyDescent="0.25">
      <c r="A781" s="98" t="s">
        <v>521</v>
      </c>
      <c r="B781" s="98" t="s">
        <v>57</v>
      </c>
      <c r="C781" s="98" t="s">
        <v>465</v>
      </c>
      <c r="D781" s="98" t="s">
        <v>402</v>
      </c>
      <c r="E781" s="93">
        <v>0</v>
      </c>
      <c r="F781" s="93">
        <f t="shared" si="15"/>
        <v>0</v>
      </c>
      <c r="K781" s="69"/>
    </row>
    <row r="782" spans="1:11" s="50" customFormat="1" x14ac:dyDescent="0.25">
      <c r="A782" s="98" t="s">
        <v>522</v>
      </c>
      <c r="B782" s="98" t="s">
        <v>57</v>
      </c>
      <c r="C782" s="98" t="s">
        <v>465</v>
      </c>
      <c r="D782" s="98" t="s">
        <v>55</v>
      </c>
      <c r="E782" s="93">
        <v>0</v>
      </c>
      <c r="F782" s="93">
        <f t="shared" si="15"/>
        <v>0</v>
      </c>
      <c r="K782" s="69"/>
    </row>
    <row r="783" spans="1:11" s="50" customFormat="1" x14ac:dyDescent="0.25">
      <c r="A783" s="98" t="s">
        <v>522</v>
      </c>
      <c r="B783" s="98" t="s">
        <v>57</v>
      </c>
      <c r="C783" s="98" t="s">
        <v>465</v>
      </c>
      <c r="D783" s="98" t="s">
        <v>56</v>
      </c>
      <c r="E783" s="93">
        <v>0</v>
      </c>
      <c r="F783" s="93">
        <f t="shared" si="15"/>
        <v>0</v>
      </c>
      <c r="K783" s="69"/>
    </row>
    <row r="784" spans="1:11" s="50" customFormat="1" x14ac:dyDescent="0.25">
      <c r="A784" s="98" t="s">
        <v>522</v>
      </c>
      <c r="B784" s="98" t="s">
        <v>57</v>
      </c>
      <c r="C784" s="98" t="s">
        <v>465</v>
      </c>
      <c r="D784" s="98" t="s">
        <v>61</v>
      </c>
      <c r="E784" s="93">
        <v>0</v>
      </c>
      <c r="F784" s="93">
        <f t="shared" si="15"/>
        <v>0</v>
      </c>
      <c r="K784" s="69"/>
    </row>
    <row r="785" spans="1:11" s="50" customFormat="1" x14ac:dyDescent="0.25">
      <c r="A785" s="98" t="s">
        <v>522</v>
      </c>
      <c r="B785" s="98" t="s">
        <v>57</v>
      </c>
      <c r="C785" s="98" t="s">
        <v>465</v>
      </c>
      <c r="D785" s="98" t="s">
        <v>62</v>
      </c>
      <c r="E785" s="93">
        <v>0</v>
      </c>
      <c r="F785" s="93">
        <f t="shared" si="15"/>
        <v>0</v>
      </c>
      <c r="K785" s="69"/>
    </row>
    <row r="786" spans="1:11" s="50" customFormat="1" x14ac:dyDescent="0.25">
      <c r="A786" s="98" t="s">
        <v>522</v>
      </c>
      <c r="B786" s="98" t="s">
        <v>57</v>
      </c>
      <c r="C786" s="98" t="s">
        <v>465</v>
      </c>
      <c r="D786" s="98" t="s">
        <v>63</v>
      </c>
      <c r="E786" s="93">
        <v>0</v>
      </c>
      <c r="F786" s="93">
        <f t="shared" si="15"/>
        <v>0</v>
      </c>
      <c r="K786" s="69"/>
    </row>
    <row r="787" spans="1:11" s="50" customFormat="1" x14ac:dyDescent="0.25">
      <c r="A787" s="98" t="s">
        <v>522</v>
      </c>
      <c r="B787" s="98" t="s">
        <v>57</v>
      </c>
      <c r="C787" s="98" t="s">
        <v>465</v>
      </c>
      <c r="D787" s="98" t="s">
        <v>64</v>
      </c>
      <c r="E787" s="93">
        <v>0</v>
      </c>
      <c r="F787" s="93">
        <f t="shared" si="15"/>
        <v>0</v>
      </c>
      <c r="K787" s="69"/>
    </row>
    <row r="788" spans="1:11" s="50" customFormat="1" x14ac:dyDescent="0.25">
      <c r="A788" s="98" t="s">
        <v>522</v>
      </c>
      <c r="B788" s="98" t="s">
        <v>57</v>
      </c>
      <c r="C788" s="98" t="s">
        <v>465</v>
      </c>
      <c r="D788" s="98" t="s">
        <v>71</v>
      </c>
      <c r="E788" s="93">
        <v>0</v>
      </c>
      <c r="F788" s="93">
        <f t="shared" si="15"/>
        <v>0</v>
      </c>
      <c r="K788" s="69"/>
    </row>
    <row r="789" spans="1:11" s="50" customFormat="1" x14ac:dyDescent="0.25">
      <c r="A789" s="98" t="s">
        <v>522</v>
      </c>
      <c r="B789" s="98" t="s">
        <v>57</v>
      </c>
      <c r="C789" s="98" t="s">
        <v>465</v>
      </c>
      <c r="D789" s="98" t="s">
        <v>72</v>
      </c>
      <c r="E789" s="93">
        <v>0</v>
      </c>
      <c r="F789" s="93">
        <f t="shared" si="15"/>
        <v>0</v>
      </c>
      <c r="K789" s="69"/>
    </row>
    <row r="790" spans="1:11" s="50" customFormat="1" x14ac:dyDescent="0.25">
      <c r="A790" s="98" t="s">
        <v>522</v>
      </c>
      <c r="B790" s="98" t="s">
        <v>57</v>
      </c>
      <c r="C790" s="98" t="s">
        <v>465</v>
      </c>
      <c r="D790" s="98" t="s">
        <v>216</v>
      </c>
      <c r="E790" s="93">
        <v>0</v>
      </c>
      <c r="F790" s="93">
        <f t="shared" si="15"/>
        <v>0</v>
      </c>
      <c r="K790" s="69"/>
    </row>
    <row r="791" spans="1:11" s="50" customFormat="1" x14ac:dyDescent="0.25">
      <c r="A791" s="98" t="s">
        <v>522</v>
      </c>
      <c r="B791" s="98" t="s">
        <v>57</v>
      </c>
      <c r="C791" s="98" t="s">
        <v>465</v>
      </c>
      <c r="D791" s="98" t="s">
        <v>217</v>
      </c>
      <c r="E791" s="93">
        <v>0</v>
      </c>
      <c r="F791" s="93">
        <f t="shared" si="15"/>
        <v>0</v>
      </c>
      <c r="K791" s="69"/>
    </row>
    <row r="792" spans="1:11" s="50" customFormat="1" x14ac:dyDescent="0.25">
      <c r="A792" s="98" t="s">
        <v>522</v>
      </c>
      <c r="B792" s="98" t="s">
        <v>57</v>
      </c>
      <c r="C792" s="98" t="s">
        <v>465</v>
      </c>
      <c r="D792" s="98" t="s">
        <v>256</v>
      </c>
      <c r="E792" s="93">
        <v>0</v>
      </c>
      <c r="F792" s="93">
        <f t="shared" si="15"/>
        <v>0</v>
      </c>
      <c r="K792" s="69"/>
    </row>
    <row r="793" spans="1:11" s="50" customFormat="1" x14ac:dyDescent="0.25">
      <c r="A793" s="98" t="s">
        <v>522</v>
      </c>
      <c r="B793" s="98" t="s">
        <v>57</v>
      </c>
      <c r="C793" s="98" t="s">
        <v>465</v>
      </c>
      <c r="D793" s="98" t="s">
        <v>257</v>
      </c>
      <c r="E793" s="93">
        <v>0</v>
      </c>
      <c r="F793" s="93">
        <f t="shared" si="15"/>
        <v>0</v>
      </c>
      <c r="K793" s="69"/>
    </row>
    <row r="794" spans="1:11" s="50" customFormat="1" x14ac:dyDescent="0.25">
      <c r="A794" s="98" t="s">
        <v>522</v>
      </c>
      <c r="B794" s="98" t="s">
        <v>57</v>
      </c>
      <c r="C794" s="98" t="s">
        <v>465</v>
      </c>
      <c r="D794" s="98" t="s">
        <v>282</v>
      </c>
      <c r="E794" s="93">
        <v>0</v>
      </c>
      <c r="F794" s="93">
        <f t="shared" si="15"/>
        <v>0</v>
      </c>
      <c r="K794" s="69"/>
    </row>
    <row r="795" spans="1:11" s="50" customFormat="1" x14ac:dyDescent="0.25">
      <c r="A795" s="98" t="s">
        <v>522</v>
      </c>
      <c r="B795" s="98" t="s">
        <v>57</v>
      </c>
      <c r="C795" s="98" t="s">
        <v>465</v>
      </c>
      <c r="D795" s="98" t="s">
        <v>283</v>
      </c>
      <c r="E795" s="93">
        <v>0</v>
      </c>
      <c r="F795" s="93">
        <f t="shared" si="15"/>
        <v>0</v>
      </c>
      <c r="K795" s="69"/>
    </row>
    <row r="796" spans="1:11" s="50" customFormat="1" x14ac:dyDescent="0.25">
      <c r="A796" s="98" t="s">
        <v>522</v>
      </c>
      <c r="B796" s="98" t="s">
        <v>57</v>
      </c>
      <c r="C796" s="98" t="s">
        <v>465</v>
      </c>
      <c r="D796" s="98" t="s">
        <v>399</v>
      </c>
      <c r="E796" s="93">
        <v>0</v>
      </c>
      <c r="F796" s="93">
        <f t="shared" si="15"/>
        <v>0</v>
      </c>
      <c r="K796" s="69"/>
    </row>
    <row r="797" spans="1:11" s="50" customFormat="1" x14ac:dyDescent="0.25">
      <c r="A797" s="98" t="s">
        <v>522</v>
      </c>
      <c r="B797" s="98" t="s">
        <v>57</v>
      </c>
      <c r="C797" s="98" t="s">
        <v>465</v>
      </c>
      <c r="D797" s="98" t="s">
        <v>401</v>
      </c>
      <c r="E797" s="93">
        <v>0</v>
      </c>
      <c r="F797" s="93">
        <f t="shared" si="15"/>
        <v>0</v>
      </c>
      <c r="K797" s="69"/>
    </row>
    <row r="798" spans="1:11" s="50" customFormat="1" x14ac:dyDescent="0.25">
      <c r="A798" s="98" t="s">
        <v>522</v>
      </c>
      <c r="B798" s="98" t="s">
        <v>57</v>
      </c>
      <c r="C798" s="98" t="s">
        <v>465</v>
      </c>
      <c r="D798" s="98" t="s">
        <v>402</v>
      </c>
      <c r="E798" s="93">
        <v>0</v>
      </c>
      <c r="F798" s="93">
        <f t="shared" si="15"/>
        <v>0</v>
      </c>
      <c r="K798" s="69"/>
    </row>
    <row r="799" spans="1:11" s="50" customFormat="1" x14ac:dyDescent="0.25">
      <c r="A799" s="98" t="s">
        <v>523</v>
      </c>
      <c r="B799" s="98" t="s">
        <v>57</v>
      </c>
      <c r="C799" s="98" t="s">
        <v>465</v>
      </c>
      <c r="D799" s="98" t="s">
        <v>55</v>
      </c>
      <c r="E799" s="93">
        <v>0</v>
      </c>
      <c r="F799" s="93">
        <f t="shared" si="15"/>
        <v>0</v>
      </c>
      <c r="K799" s="69"/>
    </row>
    <row r="800" spans="1:11" s="50" customFormat="1" x14ac:dyDescent="0.25">
      <c r="A800" s="98" t="s">
        <v>523</v>
      </c>
      <c r="B800" s="98" t="s">
        <v>57</v>
      </c>
      <c r="C800" s="98" t="s">
        <v>465</v>
      </c>
      <c r="D800" s="98" t="s">
        <v>56</v>
      </c>
      <c r="E800" s="93">
        <v>5.3233563445742099E-3</v>
      </c>
      <c r="F800" s="93">
        <f t="shared" si="15"/>
        <v>5.3358163461319297E-3</v>
      </c>
      <c r="K800" s="69"/>
    </row>
    <row r="801" spans="1:11" s="50" customFormat="1" x14ac:dyDescent="0.25">
      <c r="A801" s="98" t="s">
        <v>523</v>
      </c>
      <c r="B801" s="98" t="s">
        <v>57</v>
      </c>
      <c r="C801" s="98" t="s">
        <v>465</v>
      </c>
      <c r="D801" s="98" t="s">
        <v>61</v>
      </c>
      <c r="E801" s="93">
        <v>0</v>
      </c>
      <c r="F801" s="93">
        <f t="shared" si="15"/>
        <v>0</v>
      </c>
      <c r="K801" s="69"/>
    </row>
    <row r="802" spans="1:11" s="50" customFormat="1" x14ac:dyDescent="0.25">
      <c r="A802" s="98" t="s">
        <v>523</v>
      </c>
      <c r="B802" s="98" t="s">
        <v>57</v>
      </c>
      <c r="C802" s="98" t="s">
        <v>465</v>
      </c>
      <c r="D802" s="98" t="s">
        <v>62</v>
      </c>
      <c r="E802" s="93">
        <v>4.2920987027396098E-3</v>
      </c>
      <c r="F802" s="93">
        <f t="shared" si="15"/>
        <v>4.3021449128860583E-3</v>
      </c>
      <c r="K802" s="69"/>
    </row>
    <row r="803" spans="1:11" s="50" customFormat="1" x14ac:dyDescent="0.25">
      <c r="A803" s="98" t="s">
        <v>523</v>
      </c>
      <c r="B803" s="98" t="s">
        <v>57</v>
      </c>
      <c r="C803" s="98" t="s">
        <v>465</v>
      </c>
      <c r="D803" s="98" t="s">
        <v>63</v>
      </c>
      <c r="E803" s="93">
        <v>0</v>
      </c>
      <c r="F803" s="93">
        <f t="shared" si="15"/>
        <v>0</v>
      </c>
      <c r="K803" s="69"/>
    </row>
    <row r="804" spans="1:11" s="50" customFormat="1" x14ac:dyDescent="0.25">
      <c r="A804" s="98" t="s">
        <v>523</v>
      </c>
      <c r="B804" s="98" t="s">
        <v>57</v>
      </c>
      <c r="C804" s="98" t="s">
        <v>465</v>
      </c>
      <c r="D804" s="98" t="s">
        <v>64</v>
      </c>
      <c r="E804" s="93">
        <v>4.1016543355272403E-3</v>
      </c>
      <c r="F804" s="93">
        <f t="shared" si="15"/>
        <v>4.1112547860892223E-3</v>
      </c>
      <c r="K804" s="69"/>
    </row>
    <row r="805" spans="1:11" s="50" customFormat="1" x14ac:dyDescent="0.25">
      <c r="A805" s="98" t="s">
        <v>523</v>
      </c>
      <c r="B805" s="98" t="s">
        <v>57</v>
      </c>
      <c r="C805" s="98" t="s">
        <v>465</v>
      </c>
      <c r="D805" s="98" t="s">
        <v>71</v>
      </c>
      <c r="E805" s="93">
        <v>0</v>
      </c>
      <c r="F805" s="93">
        <f t="shared" si="15"/>
        <v>0</v>
      </c>
      <c r="K805" s="69"/>
    </row>
    <row r="806" spans="1:11" s="50" customFormat="1" x14ac:dyDescent="0.25">
      <c r="A806" s="98" t="s">
        <v>523</v>
      </c>
      <c r="B806" s="98" t="s">
        <v>57</v>
      </c>
      <c r="C806" s="98" t="s">
        <v>465</v>
      </c>
      <c r="D806" s="98" t="s">
        <v>72</v>
      </c>
      <c r="E806" s="93">
        <v>5.6219884104042103E-3</v>
      </c>
      <c r="F806" s="93">
        <f t="shared" si="15"/>
        <v>5.6351473987974101E-3</v>
      </c>
      <c r="K806" s="69"/>
    </row>
    <row r="807" spans="1:11" s="50" customFormat="1" x14ac:dyDescent="0.25">
      <c r="A807" s="98" t="s">
        <v>523</v>
      </c>
      <c r="B807" s="98" t="s">
        <v>57</v>
      </c>
      <c r="C807" s="98" t="s">
        <v>465</v>
      </c>
      <c r="D807" s="98" t="s">
        <v>216</v>
      </c>
      <c r="E807" s="93">
        <v>0</v>
      </c>
      <c r="F807" s="93">
        <f t="shared" si="15"/>
        <v>0</v>
      </c>
      <c r="K807" s="69"/>
    </row>
    <row r="808" spans="1:11" s="50" customFormat="1" x14ac:dyDescent="0.25">
      <c r="A808" s="98" t="s">
        <v>523</v>
      </c>
      <c r="B808" s="98" t="s">
        <v>57</v>
      </c>
      <c r="C808" s="98" t="s">
        <v>465</v>
      </c>
      <c r="D808" s="98" t="s">
        <v>217</v>
      </c>
      <c r="E808" s="93">
        <v>4.1200434279624496E-3</v>
      </c>
      <c r="F808" s="93">
        <f t="shared" si="15"/>
        <v>4.1296869205651211E-3</v>
      </c>
      <c r="K808" s="69"/>
    </row>
    <row r="809" spans="1:11" s="50" customFormat="1" x14ac:dyDescent="0.25">
      <c r="A809" s="98" t="s">
        <v>523</v>
      </c>
      <c r="B809" s="98" t="s">
        <v>57</v>
      </c>
      <c r="C809" s="98" t="s">
        <v>465</v>
      </c>
      <c r="D809" s="98" t="s">
        <v>256</v>
      </c>
      <c r="E809" s="93">
        <v>0</v>
      </c>
      <c r="F809" s="93">
        <f t="shared" si="15"/>
        <v>0</v>
      </c>
      <c r="K809" s="69"/>
    </row>
    <row r="810" spans="1:11" s="50" customFormat="1" x14ac:dyDescent="0.25">
      <c r="A810" s="98" t="s">
        <v>523</v>
      </c>
      <c r="B810" s="98" t="s">
        <v>57</v>
      </c>
      <c r="C810" s="98" t="s">
        <v>465</v>
      </c>
      <c r="D810" s="98" t="s">
        <v>257</v>
      </c>
      <c r="E810" s="93">
        <v>1.8043066314329601E-2</v>
      </c>
      <c r="F810" s="93">
        <f t="shared" si="15"/>
        <v>1.8085298436289976E-2</v>
      </c>
      <c r="K810" s="69"/>
    </row>
    <row r="811" spans="1:11" s="50" customFormat="1" x14ac:dyDescent="0.25">
      <c r="A811" s="98" t="s">
        <v>523</v>
      </c>
      <c r="B811" s="98" t="s">
        <v>57</v>
      </c>
      <c r="C811" s="98" t="s">
        <v>465</v>
      </c>
      <c r="D811" s="98" t="s">
        <v>282</v>
      </c>
      <c r="E811" s="93">
        <v>0</v>
      </c>
      <c r="F811" s="93">
        <f t="shared" si="15"/>
        <v>0</v>
      </c>
      <c r="K811" s="69"/>
    </row>
    <row r="812" spans="1:11" s="50" customFormat="1" x14ac:dyDescent="0.25">
      <c r="A812" s="98" t="s">
        <v>523</v>
      </c>
      <c r="B812" s="98" t="s">
        <v>57</v>
      </c>
      <c r="C812" s="98" t="s">
        <v>465</v>
      </c>
      <c r="D812" s="98" t="s">
        <v>283</v>
      </c>
      <c r="E812" s="93">
        <v>7.7611391466432204E-3</v>
      </c>
      <c r="F812" s="93">
        <f t="shared" si="15"/>
        <v>7.779305093011891E-3</v>
      </c>
      <c r="K812" s="69"/>
    </row>
    <row r="813" spans="1:11" s="50" customFormat="1" x14ac:dyDescent="0.25">
      <c r="A813" s="98" t="s">
        <v>523</v>
      </c>
      <c r="B813" s="98" t="s">
        <v>57</v>
      </c>
      <c r="C813" s="98" t="s">
        <v>465</v>
      </c>
      <c r="D813" s="98" t="s">
        <v>399</v>
      </c>
      <c r="E813" s="93">
        <v>8.1449064402536395E-3</v>
      </c>
      <c r="F813" s="93">
        <f t="shared" si="15"/>
        <v>8.1639706434299842E-3</v>
      </c>
      <c r="K813" s="69"/>
    </row>
    <row r="814" spans="1:11" s="50" customFormat="1" x14ac:dyDescent="0.25">
      <c r="A814" s="98" t="s">
        <v>523</v>
      </c>
      <c r="B814" s="98" t="s">
        <v>57</v>
      </c>
      <c r="C814" s="98" t="s">
        <v>465</v>
      </c>
      <c r="D814" s="98" t="s">
        <v>401</v>
      </c>
      <c r="E814" s="93">
        <v>0</v>
      </c>
      <c r="F814" s="93">
        <f t="shared" si="15"/>
        <v>0</v>
      </c>
      <c r="K814" s="69"/>
    </row>
    <row r="815" spans="1:11" s="50" customFormat="1" x14ac:dyDescent="0.25">
      <c r="A815" s="98" t="s">
        <v>523</v>
      </c>
      <c r="B815" s="98" t="s">
        <v>57</v>
      </c>
      <c r="C815" s="98" t="s">
        <v>465</v>
      </c>
      <c r="D815" s="98" t="s">
        <v>402</v>
      </c>
      <c r="E815" s="93">
        <v>4.0367225662402504E-3</v>
      </c>
      <c r="F815" s="93">
        <f t="shared" si="15"/>
        <v>4.0461710356283088E-3</v>
      </c>
      <c r="K815" s="69"/>
    </row>
    <row r="816" spans="1:11" s="50" customFormat="1" x14ac:dyDescent="0.25">
      <c r="A816" s="98" t="s">
        <v>524</v>
      </c>
      <c r="B816" s="98" t="s">
        <v>57</v>
      </c>
      <c r="C816" s="98" t="s">
        <v>465</v>
      </c>
      <c r="D816" s="98" t="s">
        <v>55</v>
      </c>
      <c r="E816" s="93">
        <v>0</v>
      </c>
      <c r="F816" s="93">
        <f t="shared" si="15"/>
        <v>0</v>
      </c>
      <c r="K816" s="69"/>
    </row>
    <row r="817" spans="1:11" s="50" customFormat="1" x14ac:dyDescent="0.25">
      <c r="A817" s="98" t="s">
        <v>524</v>
      </c>
      <c r="B817" s="98" t="s">
        <v>57</v>
      </c>
      <c r="C817" s="98" t="s">
        <v>465</v>
      </c>
      <c r="D817" s="98" t="s">
        <v>56</v>
      </c>
      <c r="E817" s="93">
        <v>3.5327795395529903E-2</v>
      </c>
      <c r="F817" s="93">
        <f t="shared" si="15"/>
        <v>3.5347305751211235E-2</v>
      </c>
      <c r="K817" s="69"/>
    </row>
    <row r="818" spans="1:11" s="50" customFormat="1" x14ac:dyDescent="0.25">
      <c r="A818" s="98" t="s">
        <v>524</v>
      </c>
      <c r="B818" s="98" t="s">
        <v>57</v>
      </c>
      <c r="C818" s="98" t="s">
        <v>465</v>
      </c>
      <c r="D818" s="98" t="s">
        <v>61</v>
      </c>
      <c r="E818" s="93">
        <v>0</v>
      </c>
      <c r="F818" s="93">
        <f t="shared" si="15"/>
        <v>0</v>
      </c>
      <c r="K818" s="69"/>
    </row>
    <row r="819" spans="1:11" s="50" customFormat="1" x14ac:dyDescent="0.25">
      <c r="A819" s="98" t="s">
        <v>524</v>
      </c>
      <c r="B819" s="98" t="s">
        <v>57</v>
      </c>
      <c r="C819" s="98" t="s">
        <v>465</v>
      </c>
      <c r="D819" s="98" t="s">
        <v>62</v>
      </c>
      <c r="E819" s="93">
        <v>1.28225077843855E-2</v>
      </c>
      <c r="F819" s="93">
        <f t="shared" si="15"/>
        <v>1.2829589225069786E-2</v>
      </c>
      <c r="K819" s="69"/>
    </row>
    <row r="820" spans="1:11" s="50" customFormat="1" x14ac:dyDescent="0.25">
      <c r="A820" s="98" t="s">
        <v>524</v>
      </c>
      <c r="B820" s="98" t="s">
        <v>57</v>
      </c>
      <c r="C820" s="98" t="s">
        <v>465</v>
      </c>
      <c r="D820" s="98" t="s">
        <v>63</v>
      </c>
      <c r="E820" s="93">
        <v>0</v>
      </c>
      <c r="F820" s="93">
        <f t="shared" si="15"/>
        <v>0</v>
      </c>
      <c r="K820" s="69"/>
    </row>
    <row r="821" spans="1:11" s="50" customFormat="1" x14ac:dyDescent="0.25">
      <c r="A821" s="98" t="s">
        <v>524</v>
      </c>
      <c r="B821" s="98" t="s">
        <v>57</v>
      </c>
      <c r="C821" s="98" t="s">
        <v>465</v>
      </c>
      <c r="D821" s="98" t="s">
        <v>64</v>
      </c>
      <c r="E821" s="93">
        <v>0</v>
      </c>
      <c r="F821" s="93">
        <f t="shared" si="15"/>
        <v>0</v>
      </c>
      <c r="K821" s="69"/>
    </row>
    <row r="822" spans="1:11" s="50" customFormat="1" x14ac:dyDescent="0.25">
      <c r="A822" s="98" t="s">
        <v>524</v>
      </c>
      <c r="B822" s="98" t="s">
        <v>57</v>
      </c>
      <c r="C822" s="98" t="s">
        <v>465</v>
      </c>
      <c r="D822" s="98" t="s">
        <v>71</v>
      </c>
      <c r="E822" s="93">
        <v>0</v>
      </c>
      <c r="F822" s="93">
        <f t="shared" si="15"/>
        <v>0</v>
      </c>
      <c r="K822" s="69"/>
    </row>
    <row r="823" spans="1:11" s="50" customFormat="1" x14ac:dyDescent="0.25">
      <c r="A823" s="98" t="s">
        <v>524</v>
      </c>
      <c r="B823" s="98" t="s">
        <v>57</v>
      </c>
      <c r="C823" s="98" t="s">
        <v>465</v>
      </c>
      <c r="D823" s="98" t="s">
        <v>72</v>
      </c>
      <c r="E823" s="93">
        <v>1.0765834932407599E-2</v>
      </c>
      <c r="F823" s="93">
        <f t="shared" si="15"/>
        <v>1.0771780541704362E-2</v>
      </c>
      <c r="K823" s="69"/>
    </row>
    <row r="824" spans="1:11" s="50" customFormat="1" x14ac:dyDescent="0.25">
      <c r="A824" s="98" t="s">
        <v>524</v>
      </c>
      <c r="B824" s="98" t="s">
        <v>57</v>
      </c>
      <c r="C824" s="98" t="s">
        <v>465</v>
      </c>
      <c r="D824" s="98" t="s">
        <v>216</v>
      </c>
      <c r="E824" s="93">
        <v>0</v>
      </c>
      <c r="F824" s="93">
        <f t="shared" si="15"/>
        <v>0</v>
      </c>
      <c r="K824" s="69"/>
    </row>
    <row r="825" spans="1:11" s="50" customFormat="1" x14ac:dyDescent="0.25">
      <c r="A825" s="98" t="s">
        <v>524</v>
      </c>
      <c r="B825" s="98" t="s">
        <v>57</v>
      </c>
      <c r="C825" s="98" t="s">
        <v>465</v>
      </c>
      <c r="D825" s="98" t="s">
        <v>217</v>
      </c>
      <c r="E825" s="93">
        <v>0</v>
      </c>
      <c r="F825" s="93">
        <f t="shared" si="15"/>
        <v>0</v>
      </c>
      <c r="K825" s="69"/>
    </row>
    <row r="826" spans="1:11" s="50" customFormat="1" x14ac:dyDescent="0.25">
      <c r="A826" s="98" t="s">
        <v>524</v>
      </c>
      <c r="B826" s="98" t="s">
        <v>57</v>
      </c>
      <c r="C826" s="98" t="s">
        <v>465</v>
      </c>
      <c r="D826" s="98" t="s">
        <v>256</v>
      </c>
      <c r="E826" s="93">
        <v>0</v>
      </c>
      <c r="F826" s="93">
        <f t="shared" si="15"/>
        <v>0</v>
      </c>
      <c r="K826" s="69"/>
    </row>
    <row r="827" spans="1:11" s="50" customFormat="1" x14ac:dyDescent="0.25">
      <c r="A827" s="98" t="s">
        <v>524</v>
      </c>
      <c r="B827" s="98" t="s">
        <v>57</v>
      </c>
      <c r="C827" s="98" t="s">
        <v>465</v>
      </c>
      <c r="D827" s="98" t="s">
        <v>257</v>
      </c>
      <c r="E827" s="93">
        <v>0</v>
      </c>
      <c r="F827" s="93">
        <f t="shared" si="15"/>
        <v>0</v>
      </c>
      <c r="K827" s="69"/>
    </row>
    <row r="828" spans="1:11" s="50" customFormat="1" x14ac:dyDescent="0.25">
      <c r="A828" s="98" t="s">
        <v>524</v>
      </c>
      <c r="B828" s="98" t="s">
        <v>57</v>
      </c>
      <c r="C828" s="98" t="s">
        <v>465</v>
      </c>
      <c r="D828" s="98" t="s">
        <v>282</v>
      </c>
      <c r="E828" s="93">
        <v>0</v>
      </c>
      <c r="F828" s="93">
        <f t="shared" si="15"/>
        <v>0</v>
      </c>
      <c r="K828" s="69"/>
    </row>
    <row r="829" spans="1:11" s="50" customFormat="1" x14ac:dyDescent="0.25">
      <c r="A829" s="98" t="s">
        <v>524</v>
      </c>
      <c r="B829" s="98" t="s">
        <v>57</v>
      </c>
      <c r="C829" s="98" t="s">
        <v>465</v>
      </c>
      <c r="D829" s="98" t="s">
        <v>283</v>
      </c>
      <c r="E829" s="93">
        <v>4.7087525411129198E-2</v>
      </c>
      <c r="F829" s="93">
        <f t="shared" si="15"/>
        <v>4.7113530271003394E-2</v>
      </c>
      <c r="K829" s="69"/>
    </row>
    <row r="830" spans="1:11" s="50" customFormat="1" x14ac:dyDescent="0.25">
      <c r="A830" s="98" t="s">
        <v>524</v>
      </c>
      <c r="B830" s="98" t="s">
        <v>57</v>
      </c>
      <c r="C830" s="98" t="s">
        <v>465</v>
      </c>
      <c r="D830" s="98" t="s">
        <v>399</v>
      </c>
      <c r="E830" s="93">
        <v>0</v>
      </c>
      <c r="F830" s="93">
        <f t="shared" si="15"/>
        <v>0</v>
      </c>
      <c r="K830" s="69"/>
    </row>
    <row r="831" spans="1:11" s="50" customFormat="1" x14ac:dyDescent="0.25">
      <c r="A831" s="98" t="s">
        <v>524</v>
      </c>
      <c r="B831" s="98" t="s">
        <v>57</v>
      </c>
      <c r="C831" s="98" t="s">
        <v>465</v>
      </c>
      <c r="D831" s="98" t="s">
        <v>401</v>
      </c>
      <c r="E831" s="93">
        <v>0</v>
      </c>
      <c r="F831" s="93">
        <f t="shared" ref="F831:F894" si="16">E831+(E831*VLOOKUP(A831,$A$29:$F$36,6,0))</f>
        <v>0</v>
      </c>
      <c r="K831" s="69"/>
    </row>
    <row r="832" spans="1:11" s="50" customFormat="1" x14ac:dyDescent="0.25">
      <c r="A832" s="98" t="s">
        <v>524</v>
      </c>
      <c r="B832" s="98" t="s">
        <v>57</v>
      </c>
      <c r="C832" s="98" t="s">
        <v>465</v>
      </c>
      <c r="D832" s="98" t="s">
        <v>402</v>
      </c>
      <c r="E832" s="93">
        <v>0</v>
      </c>
      <c r="F832" s="93">
        <f t="shared" si="16"/>
        <v>0</v>
      </c>
      <c r="K832" s="69"/>
    </row>
    <row r="833" spans="1:11" s="50" customFormat="1" x14ac:dyDescent="0.25">
      <c r="A833" s="98" t="s">
        <v>518</v>
      </c>
      <c r="B833" s="98" t="s">
        <v>77</v>
      </c>
      <c r="C833" s="98" t="s">
        <v>466</v>
      </c>
      <c r="D833" s="98" t="s">
        <v>75</v>
      </c>
      <c r="E833" s="93">
        <v>0</v>
      </c>
      <c r="F833" s="93">
        <f t="shared" si="16"/>
        <v>0</v>
      </c>
      <c r="K833" s="69"/>
    </row>
    <row r="834" spans="1:11" s="50" customFormat="1" x14ac:dyDescent="0.25">
      <c r="A834" s="98" t="s">
        <v>518</v>
      </c>
      <c r="B834" s="98" t="s">
        <v>77</v>
      </c>
      <c r="C834" s="98" t="s">
        <v>466</v>
      </c>
      <c r="D834" s="98" t="s">
        <v>76</v>
      </c>
      <c r="E834" s="93">
        <v>6.5614237642933095E-5</v>
      </c>
      <c r="F834" s="93">
        <f t="shared" si="16"/>
        <v>6.5699873239842831E-5</v>
      </c>
      <c r="K834" s="69"/>
    </row>
    <row r="835" spans="1:11" s="50" customFormat="1" x14ac:dyDescent="0.25">
      <c r="A835" s="98" t="s">
        <v>518</v>
      </c>
      <c r="B835" s="98" t="s">
        <v>77</v>
      </c>
      <c r="C835" s="98" t="s">
        <v>466</v>
      </c>
      <c r="D835" s="98" t="s">
        <v>83</v>
      </c>
      <c r="E835" s="93">
        <v>0</v>
      </c>
      <c r="F835" s="93">
        <f t="shared" si="16"/>
        <v>0</v>
      </c>
      <c r="K835" s="69"/>
    </row>
    <row r="836" spans="1:11" s="50" customFormat="1" x14ac:dyDescent="0.25">
      <c r="A836" s="98" t="s">
        <v>518</v>
      </c>
      <c r="B836" s="98" t="s">
        <v>77</v>
      </c>
      <c r="C836" s="98" t="s">
        <v>466</v>
      </c>
      <c r="D836" s="98" t="s">
        <v>84</v>
      </c>
      <c r="E836" s="93">
        <v>0</v>
      </c>
      <c r="F836" s="93">
        <f t="shared" si="16"/>
        <v>0</v>
      </c>
      <c r="K836" s="69"/>
    </row>
    <row r="837" spans="1:11" s="50" customFormat="1" x14ac:dyDescent="0.25">
      <c r="A837" s="98" t="s">
        <v>518</v>
      </c>
      <c r="B837" s="98" t="s">
        <v>77</v>
      </c>
      <c r="C837" s="98" t="s">
        <v>466</v>
      </c>
      <c r="D837" s="98" t="s">
        <v>226</v>
      </c>
      <c r="E837" s="93">
        <v>3.8006923952812099E-4</v>
      </c>
      <c r="F837" s="93">
        <f t="shared" si="16"/>
        <v>3.805652821152671E-4</v>
      </c>
      <c r="K837" s="69"/>
    </row>
    <row r="838" spans="1:11" s="50" customFormat="1" x14ac:dyDescent="0.25">
      <c r="A838" s="98" t="s">
        <v>518</v>
      </c>
      <c r="B838" s="98" t="s">
        <v>77</v>
      </c>
      <c r="C838" s="98" t="s">
        <v>466</v>
      </c>
      <c r="D838" s="98" t="s">
        <v>227</v>
      </c>
      <c r="E838" s="93">
        <v>0</v>
      </c>
      <c r="F838" s="93">
        <f t="shared" si="16"/>
        <v>0</v>
      </c>
      <c r="K838" s="69"/>
    </row>
    <row r="839" spans="1:11" s="50" customFormat="1" x14ac:dyDescent="0.25">
      <c r="A839" s="98" t="s">
        <v>518</v>
      </c>
      <c r="B839" s="98" t="s">
        <v>77</v>
      </c>
      <c r="C839" s="98" t="s">
        <v>466</v>
      </c>
      <c r="D839" s="98" t="s">
        <v>276</v>
      </c>
      <c r="E839" s="93">
        <v>0</v>
      </c>
      <c r="F839" s="93">
        <f t="shared" si="16"/>
        <v>0</v>
      </c>
      <c r="K839" s="69"/>
    </row>
    <row r="840" spans="1:11" s="50" customFormat="1" x14ac:dyDescent="0.25">
      <c r="A840" s="98" t="s">
        <v>518</v>
      </c>
      <c r="B840" s="98" t="s">
        <v>77</v>
      </c>
      <c r="C840" s="98" t="s">
        <v>466</v>
      </c>
      <c r="D840" s="98" t="s">
        <v>277</v>
      </c>
      <c r="E840" s="93">
        <v>1.55608804455614E-4</v>
      </c>
      <c r="F840" s="93">
        <f t="shared" si="16"/>
        <v>1.5581189532937352E-4</v>
      </c>
      <c r="K840" s="69"/>
    </row>
    <row r="841" spans="1:11" s="50" customFormat="1" x14ac:dyDescent="0.25">
      <c r="A841" s="98" t="s">
        <v>518</v>
      </c>
      <c r="B841" s="98" t="s">
        <v>77</v>
      </c>
      <c r="C841" s="98" t="s">
        <v>466</v>
      </c>
      <c r="D841" s="98" t="s">
        <v>278</v>
      </c>
      <c r="E841" s="93">
        <v>0</v>
      </c>
      <c r="F841" s="93">
        <f t="shared" si="16"/>
        <v>0</v>
      </c>
      <c r="K841" s="69"/>
    </row>
    <row r="842" spans="1:11" s="50" customFormat="1" x14ac:dyDescent="0.25">
      <c r="A842" s="98" t="s">
        <v>518</v>
      </c>
      <c r="B842" s="98" t="s">
        <v>77</v>
      </c>
      <c r="C842" s="98" t="s">
        <v>466</v>
      </c>
      <c r="D842" s="98" t="s">
        <v>279</v>
      </c>
      <c r="E842" s="93">
        <v>1.5853812233955001E-4</v>
      </c>
      <c r="F842" s="93">
        <f t="shared" si="16"/>
        <v>1.5874503637569836E-4</v>
      </c>
      <c r="K842" s="69"/>
    </row>
    <row r="843" spans="1:11" s="50" customFormat="1" x14ac:dyDescent="0.25">
      <c r="A843" s="98" t="s">
        <v>518</v>
      </c>
      <c r="B843" s="98" t="s">
        <v>77</v>
      </c>
      <c r="C843" s="98" t="s">
        <v>466</v>
      </c>
      <c r="D843" s="98" t="s">
        <v>280</v>
      </c>
      <c r="E843" s="93">
        <v>0</v>
      </c>
      <c r="F843" s="93">
        <f t="shared" si="16"/>
        <v>0</v>
      </c>
      <c r="K843" s="69"/>
    </row>
    <row r="844" spans="1:11" s="50" customFormat="1" x14ac:dyDescent="0.25">
      <c r="A844" s="98" t="s">
        <v>518</v>
      </c>
      <c r="B844" s="98" t="s">
        <v>77</v>
      </c>
      <c r="C844" s="98" t="s">
        <v>466</v>
      </c>
      <c r="D844" s="98" t="s">
        <v>281</v>
      </c>
      <c r="E844" s="93">
        <v>1.5981083113755399E-4</v>
      </c>
      <c r="F844" s="93">
        <f t="shared" si="16"/>
        <v>1.6001940623358089E-4</v>
      </c>
      <c r="K844" s="69"/>
    </row>
    <row r="845" spans="1:11" s="50" customFormat="1" x14ac:dyDescent="0.25">
      <c r="A845" s="98" t="s">
        <v>518</v>
      </c>
      <c r="B845" s="98" t="s">
        <v>77</v>
      </c>
      <c r="C845" s="98" t="s">
        <v>466</v>
      </c>
      <c r="D845" s="98" t="s">
        <v>381</v>
      </c>
      <c r="E845" s="93">
        <v>2.7030026733834798E-4</v>
      </c>
      <c r="F845" s="93">
        <f t="shared" si="16"/>
        <v>2.706530463322052E-4</v>
      </c>
      <c r="K845" s="69"/>
    </row>
    <row r="846" spans="1:11" s="50" customFormat="1" x14ac:dyDescent="0.25">
      <c r="A846" s="98" t="s">
        <v>518</v>
      </c>
      <c r="B846" s="98" t="s">
        <v>77</v>
      </c>
      <c r="C846" s="98" t="s">
        <v>466</v>
      </c>
      <c r="D846" s="98" t="s">
        <v>385</v>
      </c>
      <c r="E846" s="93">
        <v>1.1269898842555101E-3</v>
      </c>
      <c r="F846" s="93">
        <f t="shared" si="16"/>
        <v>1.1284607609267389E-3</v>
      </c>
      <c r="K846" s="69"/>
    </row>
    <row r="847" spans="1:11" s="50" customFormat="1" x14ac:dyDescent="0.25">
      <c r="A847" s="98" t="s">
        <v>518</v>
      </c>
      <c r="B847" s="98" t="s">
        <v>77</v>
      </c>
      <c r="C847" s="98" t="s">
        <v>466</v>
      </c>
      <c r="D847" s="98" t="s">
        <v>386</v>
      </c>
      <c r="E847" s="93">
        <v>0</v>
      </c>
      <c r="F847" s="93">
        <f t="shared" si="16"/>
        <v>0</v>
      </c>
      <c r="K847" s="69"/>
    </row>
    <row r="848" spans="1:11" s="50" customFormat="1" x14ac:dyDescent="0.25">
      <c r="A848" s="98" t="s">
        <v>518</v>
      </c>
      <c r="B848" s="98" t="s">
        <v>77</v>
      </c>
      <c r="C848" s="98" t="s">
        <v>466</v>
      </c>
      <c r="D848" s="98" t="s">
        <v>416</v>
      </c>
      <c r="E848" s="93">
        <v>0</v>
      </c>
      <c r="F848" s="93">
        <f t="shared" si="16"/>
        <v>0</v>
      </c>
      <c r="K848" s="69"/>
    </row>
    <row r="849" spans="1:11" s="50" customFormat="1" x14ac:dyDescent="0.25">
      <c r="A849" s="98" t="s">
        <v>518</v>
      </c>
      <c r="B849" s="98" t="s">
        <v>77</v>
      </c>
      <c r="C849" s="98" t="s">
        <v>466</v>
      </c>
      <c r="D849" s="98" t="s">
        <v>420</v>
      </c>
      <c r="E849" s="93">
        <v>1.2702693166953399E-5</v>
      </c>
      <c r="F849" s="93">
        <f t="shared" si="16"/>
        <v>1.2719271927155309E-5</v>
      </c>
      <c r="K849" s="69"/>
    </row>
    <row r="850" spans="1:11" s="50" customFormat="1" x14ac:dyDescent="0.25">
      <c r="A850" s="98" t="s">
        <v>518</v>
      </c>
      <c r="B850" s="98" t="s">
        <v>77</v>
      </c>
      <c r="C850" s="98" t="s">
        <v>466</v>
      </c>
      <c r="D850" s="98" t="s">
        <v>421</v>
      </c>
      <c r="E850" s="93">
        <v>0</v>
      </c>
      <c r="F850" s="93">
        <f t="shared" si="16"/>
        <v>0</v>
      </c>
      <c r="K850" s="69"/>
    </row>
    <row r="851" spans="1:11" s="50" customFormat="1" x14ac:dyDescent="0.25">
      <c r="A851" s="98" t="s">
        <v>518</v>
      </c>
      <c r="B851" s="98" t="s">
        <v>77</v>
      </c>
      <c r="C851" s="98" t="s">
        <v>466</v>
      </c>
      <c r="D851" s="98" t="s">
        <v>422</v>
      </c>
      <c r="E851" s="93">
        <v>1.00238206462826E-5</v>
      </c>
      <c r="F851" s="93">
        <f t="shared" si="16"/>
        <v>1.0036903109711223E-5</v>
      </c>
      <c r="K851" s="69"/>
    </row>
    <row r="852" spans="1:11" s="50" customFormat="1" x14ac:dyDescent="0.25">
      <c r="A852" s="98" t="s">
        <v>518</v>
      </c>
      <c r="B852" s="98" t="s">
        <v>77</v>
      </c>
      <c r="C852" s="98" t="s">
        <v>466</v>
      </c>
      <c r="D852" s="98" t="s">
        <v>423</v>
      </c>
      <c r="E852" s="93">
        <v>0</v>
      </c>
      <c r="F852" s="93">
        <f t="shared" si="16"/>
        <v>0</v>
      </c>
      <c r="K852" s="69"/>
    </row>
    <row r="853" spans="1:11" s="50" customFormat="1" x14ac:dyDescent="0.25">
      <c r="A853" s="98" t="s">
        <v>519</v>
      </c>
      <c r="B853" s="98" t="s">
        <v>77</v>
      </c>
      <c r="C853" s="98" t="s">
        <v>466</v>
      </c>
      <c r="D853" s="98" t="s">
        <v>75</v>
      </c>
      <c r="E853" s="93">
        <v>0</v>
      </c>
      <c r="F853" s="93">
        <f t="shared" si="16"/>
        <v>0</v>
      </c>
      <c r="K853" s="69"/>
    </row>
    <row r="854" spans="1:11" s="50" customFormat="1" x14ac:dyDescent="0.25">
      <c r="A854" s="98" t="s">
        <v>519</v>
      </c>
      <c r="B854" s="98" t="s">
        <v>77</v>
      </c>
      <c r="C854" s="98" t="s">
        <v>466</v>
      </c>
      <c r="D854" s="98" t="s">
        <v>76</v>
      </c>
      <c r="E854" s="93">
        <v>2.2181326849545002E-2</v>
      </c>
      <c r="F854" s="93">
        <f t="shared" si="16"/>
        <v>2.2236036049611E-2</v>
      </c>
      <c r="K854" s="69"/>
    </row>
    <row r="855" spans="1:11" s="50" customFormat="1" x14ac:dyDescent="0.25">
      <c r="A855" s="98" t="s">
        <v>519</v>
      </c>
      <c r="B855" s="98" t="s">
        <v>77</v>
      </c>
      <c r="C855" s="98" t="s">
        <v>466</v>
      </c>
      <c r="D855" s="98" t="s">
        <v>83</v>
      </c>
      <c r="E855" s="93">
        <v>0</v>
      </c>
      <c r="F855" s="93">
        <f t="shared" si="16"/>
        <v>0</v>
      </c>
      <c r="K855" s="69"/>
    </row>
    <row r="856" spans="1:11" s="50" customFormat="1" x14ac:dyDescent="0.25">
      <c r="A856" s="98" t="s">
        <v>519</v>
      </c>
      <c r="B856" s="98" t="s">
        <v>77</v>
      </c>
      <c r="C856" s="98" t="s">
        <v>466</v>
      </c>
      <c r="D856" s="98" t="s">
        <v>84</v>
      </c>
      <c r="E856" s="93">
        <v>8.8906085403127999E-2</v>
      </c>
      <c r="F856" s="93">
        <f t="shared" si="16"/>
        <v>8.9125368083843928E-2</v>
      </c>
      <c r="K856" s="69"/>
    </row>
    <row r="857" spans="1:11" s="50" customFormat="1" x14ac:dyDescent="0.25">
      <c r="A857" s="98" t="s">
        <v>519</v>
      </c>
      <c r="B857" s="98" t="s">
        <v>77</v>
      </c>
      <c r="C857" s="98" t="s">
        <v>466</v>
      </c>
      <c r="D857" s="98" t="s">
        <v>226</v>
      </c>
      <c r="E857" s="93">
        <v>1.2888549806004099E-4</v>
      </c>
      <c r="F857" s="93">
        <f t="shared" si="16"/>
        <v>1.2920338808288773E-4</v>
      </c>
      <c r="K857" s="69"/>
    </row>
    <row r="858" spans="1:11" s="50" customFormat="1" x14ac:dyDescent="0.25">
      <c r="A858" s="98" t="s">
        <v>519</v>
      </c>
      <c r="B858" s="98" t="s">
        <v>77</v>
      </c>
      <c r="C858" s="98" t="s">
        <v>466</v>
      </c>
      <c r="D858" s="98" t="s">
        <v>227</v>
      </c>
      <c r="E858" s="93">
        <v>0.140326012561268</v>
      </c>
      <c r="F858" s="93">
        <f t="shared" si="16"/>
        <v>0.14067212007538346</v>
      </c>
      <c r="K858" s="69"/>
    </row>
    <row r="859" spans="1:11" s="50" customFormat="1" x14ac:dyDescent="0.25">
      <c r="A859" s="98" t="s">
        <v>519</v>
      </c>
      <c r="B859" s="98" t="s">
        <v>77</v>
      </c>
      <c r="C859" s="98" t="s">
        <v>466</v>
      </c>
      <c r="D859" s="98" t="s">
        <v>276</v>
      </c>
      <c r="E859" s="93">
        <v>0</v>
      </c>
      <c r="F859" s="93">
        <f t="shared" si="16"/>
        <v>0</v>
      </c>
      <c r="K859" s="69"/>
    </row>
    <row r="860" spans="1:11" s="50" customFormat="1" x14ac:dyDescent="0.25">
      <c r="A860" s="98" t="s">
        <v>519</v>
      </c>
      <c r="B860" s="98" t="s">
        <v>77</v>
      </c>
      <c r="C860" s="98" t="s">
        <v>466</v>
      </c>
      <c r="D860" s="98" t="s">
        <v>277</v>
      </c>
      <c r="E860" s="93">
        <v>2.6406276809615398E-2</v>
      </c>
      <c r="F860" s="93">
        <f t="shared" si="16"/>
        <v>2.6471406650168873E-2</v>
      </c>
      <c r="K860" s="69"/>
    </row>
    <row r="861" spans="1:11" s="50" customFormat="1" x14ac:dyDescent="0.25">
      <c r="A861" s="98" t="s">
        <v>519</v>
      </c>
      <c r="B861" s="98" t="s">
        <v>77</v>
      </c>
      <c r="C861" s="98" t="s">
        <v>466</v>
      </c>
      <c r="D861" s="98" t="s">
        <v>278</v>
      </c>
      <c r="E861" s="93">
        <v>0</v>
      </c>
      <c r="F861" s="93">
        <f t="shared" si="16"/>
        <v>0</v>
      </c>
      <c r="K861" s="69"/>
    </row>
    <row r="862" spans="1:11" s="50" customFormat="1" x14ac:dyDescent="0.25">
      <c r="A862" s="98" t="s">
        <v>519</v>
      </c>
      <c r="B862" s="98" t="s">
        <v>77</v>
      </c>
      <c r="C862" s="98" t="s">
        <v>466</v>
      </c>
      <c r="D862" s="98" t="s">
        <v>279</v>
      </c>
      <c r="E862" s="93">
        <v>2.29040754023703E-2</v>
      </c>
      <c r="F862" s="93">
        <f t="shared" si="16"/>
        <v>2.2960567227769856E-2</v>
      </c>
      <c r="K862" s="69"/>
    </row>
    <row r="863" spans="1:11" s="50" customFormat="1" x14ac:dyDescent="0.25">
      <c r="A863" s="98" t="s">
        <v>519</v>
      </c>
      <c r="B863" s="98" t="s">
        <v>77</v>
      </c>
      <c r="C863" s="98" t="s">
        <v>466</v>
      </c>
      <c r="D863" s="98" t="s">
        <v>280</v>
      </c>
      <c r="E863" s="93">
        <v>0</v>
      </c>
      <c r="F863" s="93">
        <f t="shared" si="16"/>
        <v>0</v>
      </c>
      <c r="K863" s="69"/>
    </row>
    <row r="864" spans="1:11" s="50" customFormat="1" x14ac:dyDescent="0.25">
      <c r="A864" s="98" t="s">
        <v>519</v>
      </c>
      <c r="B864" s="98" t="s">
        <v>77</v>
      </c>
      <c r="C864" s="98" t="s">
        <v>466</v>
      </c>
      <c r="D864" s="98" t="s">
        <v>281</v>
      </c>
      <c r="E864" s="93">
        <v>2.26502449238963E-2</v>
      </c>
      <c r="F864" s="93">
        <f t="shared" si="16"/>
        <v>2.2706110688351717E-2</v>
      </c>
      <c r="K864" s="69"/>
    </row>
    <row r="865" spans="1:11" s="50" customFormat="1" x14ac:dyDescent="0.25">
      <c r="A865" s="98" t="s">
        <v>519</v>
      </c>
      <c r="B865" s="98" t="s">
        <v>77</v>
      </c>
      <c r="C865" s="98" t="s">
        <v>466</v>
      </c>
      <c r="D865" s="98" t="s">
        <v>381</v>
      </c>
      <c r="E865" s="93">
        <v>9.1630291954518194E-5</v>
      </c>
      <c r="F865" s="93">
        <f t="shared" si="16"/>
        <v>9.1856293762644848E-5</v>
      </c>
      <c r="K865" s="69"/>
    </row>
    <row r="866" spans="1:11" s="50" customFormat="1" x14ac:dyDescent="0.25">
      <c r="A866" s="98" t="s">
        <v>519</v>
      </c>
      <c r="B866" s="98" t="s">
        <v>77</v>
      </c>
      <c r="C866" s="98" t="s">
        <v>466</v>
      </c>
      <c r="D866" s="98" t="s">
        <v>385</v>
      </c>
      <c r="E866" s="93">
        <v>9.9921092072891894E-5</v>
      </c>
      <c r="F866" s="93">
        <f t="shared" si="16"/>
        <v>1.0016754274981076E-4</v>
      </c>
      <c r="K866" s="69"/>
    </row>
    <row r="867" spans="1:11" s="50" customFormat="1" x14ac:dyDescent="0.25">
      <c r="A867" s="98" t="s">
        <v>519</v>
      </c>
      <c r="B867" s="98" t="s">
        <v>77</v>
      </c>
      <c r="C867" s="98" t="s">
        <v>466</v>
      </c>
      <c r="D867" s="98" t="s">
        <v>386</v>
      </c>
      <c r="E867" s="93">
        <v>0</v>
      </c>
      <c r="F867" s="93">
        <f t="shared" si="16"/>
        <v>0</v>
      </c>
      <c r="K867" s="69"/>
    </row>
    <row r="868" spans="1:11" s="50" customFormat="1" x14ac:dyDescent="0.25">
      <c r="A868" s="98" t="s">
        <v>519</v>
      </c>
      <c r="B868" s="98" t="s">
        <v>77</v>
      </c>
      <c r="C868" s="98" t="s">
        <v>466</v>
      </c>
      <c r="D868" s="98" t="s">
        <v>416</v>
      </c>
      <c r="E868" s="93">
        <v>1.32891246647016E-2</v>
      </c>
      <c r="F868" s="93">
        <f t="shared" si="16"/>
        <v>1.3321901666046678E-2</v>
      </c>
      <c r="K868" s="69"/>
    </row>
    <row r="869" spans="1:11" s="50" customFormat="1" x14ac:dyDescent="0.25">
      <c r="A869" s="98" t="s">
        <v>519</v>
      </c>
      <c r="B869" s="98" t="s">
        <v>77</v>
      </c>
      <c r="C869" s="98" t="s">
        <v>466</v>
      </c>
      <c r="D869" s="98" t="s">
        <v>420</v>
      </c>
      <c r="E869" s="93">
        <v>3.8728497175537501E-4</v>
      </c>
      <c r="F869" s="93">
        <f t="shared" si="16"/>
        <v>3.8824019193431369E-4</v>
      </c>
      <c r="K869" s="69"/>
    </row>
    <row r="870" spans="1:11" s="50" customFormat="1" x14ac:dyDescent="0.25">
      <c r="A870" s="98" t="s">
        <v>519</v>
      </c>
      <c r="B870" s="98" t="s">
        <v>77</v>
      </c>
      <c r="C870" s="98" t="s">
        <v>466</v>
      </c>
      <c r="D870" s="98" t="s">
        <v>421</v>
      </c>
      <c r="E870" s="93">
        <v>0</v>
      </c>
      <c r="F870" s="93">
        <f t="shared" si="16"/>
        <v>0</v>
      </c>
      <c r="K870" s="69"/>
    </row>
    <row r="871" spans="1:11" s="50" customFormat="1" x14ac:dyDescent="0.25">
      <c r="A871" s="98" t="s">
        <v>519</v>
      </c>
      <c r="B871" s="98" t="s">
        <v>77</v>
      </c>
      <c r="C871" s="98" t="s">
        <v>466</v>
      </c>
      <c r="D871" s="98" t="s">
        <v>422</v>
      </c>
      <c r="E871" s="93">
        <v>4.3179728506902902E-4</v>
      </c>
      <c r="F871" s="93">
        <f t="shared" si="16"/>
        <v>4.3286229277650443E-4</v>
      </c>
      <c r="K871" s="69"/>
    </row>
    <row r="872" spans="1:11" s="50" customFormat="1" x14ac:dyDescent="0.25">
      <c r="A872" s="98" t="s">
        <v>519</v>
      </c>
      <c r="B872" s="98" t="s">
        <v>77</v>
      </c>
      <c r="C872" s="98" t="s">
        <v>466</v>
      </c>
      <c r="D872" s="98" t="s">
        <v>423</v>
      </c>
      <c r="E872" s="93">
        <v>0</v>
      </c>
      <c r="F872" s="93">
        <f t="shared" si="16"/>
        <v>0</v>
      </c>
      <c r="K872" s="69"/>
    </row>
    <row r="873" spans="1:11" s="50" customFormat="1" x14ac:dyDescent="0.25">
      <c r="A873" s="98" t="s">
        <v>520</v>
      </c>
      <c r="B873" s="98" t="s">
        <v>77</v>
      </c>
      <c r="C873" s="98" t="s">
        <v>466</v>
      </c>
      <c r="D873" s="98" t="s">
        <v>75</v>
      </c>
      <c r="E873" s="93">
        <v>0</v>
      </c>
      <c r="F873" s="93">
        <f t="shared" si="16"/>
        <v>0</v>
      </c>
      <c r="K873" s="69"/>
    </row>
    <row r="874" spans="1:11" s="50" customFormat="1" x14ac:dyDescent="0.25">
      <c r="A874" s="98" t="s">
        <v>520</v>
      </c>
      <c r="B874" s="98" t="s">
        <v>77</v>
      </c>
      <c r="C874" s="98" t="s">
        <v>466</v>
      </c>
      <c r="D874" s="98" t="s">
        <v>76</v>
      </c>
      <c r="E874" s="93">
        <v>2.2443603936157699E-2</v>
      </c>
      <c r="F874" s="93">
        <f t="shared" si="16"/>
        <v>2.2443603936157699E-2</v>
      </c>
      <c r="K874" s="69"/>
    </row>
    <row r="875" spans="1:11" s="50" customFormat="1" x14ac:dyDescent="0.25">
      <c r="A875" s="98" t="s">
        <v>520</v>
      </c>
      <c r="B875" s="98" t="s">
        <v>77</v>
      </c>
      <c r="C875" s="98" t="s">
        <v>466</v>
      </c>
      <c r="D875" s="98" t="s">
        <v>83</v>
      </c>
      <c r="E875" s="93">
        <v>0</v>
      </c>
      <c r="F875" s="93">
        <f t="shared" si="16"/>
        <v>0</v>
      </c>
      <c r="K875" s="69"/>
    </row>
    <row r="876" spans="1:11" s="50" customFormat="1" x14ac:dyDescent="0.25">
      <c r="A876" s="98" t="s">
        <v>520</v>
      </c>
      <c r="B876" s="98" t="s">
        <v>77</v>
      </c>
      <c r="C876" s="98" t="s">
        <v>466</v>
      </c>
      <c r="D876" s="98" t="s">
        <v>84</v>
      </c>
      <c r="E876" s="93">
        <v>8.9928023452476094E-2</v>
      </c>
      <c r="F876" s="93">
        <f t="shared" si="16"/>
        <v>8.9928023452476094E-2</v>
      </c>
      <c r="K876" s="69"/>
    </row>
    <row r="877" spans="1:11" s="50" customFormat="1" x14ac:dyDescent="0.25">
      <c r="A877" s="98" t="s">
        <v>520</v>
      </c>
      <c r="B877" s="98" t="s">
        <v>77</v>
      </c>
      <c r="C877" s="98" t="s">
        <v>466</v>
      </c>
      <c r="D877" s="98" t="s">
        <v>226</v>
      </c>
      <c r="E877" s="93">
        <v>1.2735176302643801E-4</v>
      </c>
      <c r="F877" s="93">
        <f t="shared" si="16"/>
        <v>1.2735176302643801E-4</v>
      </c>
      <c r="K877" s="69"/>
    </row>
    <row r="878" spans="1:11" s="50" customFormat="1" x14ac:dyDescent="0.25">
      <c r="A878" s="98" t="s">
        <v>520</v>
      </c>
      <c r="B878" s="98" t="s">
        <v>77</v>
      </c>
      <c r="C878" s="98" t="s">
        <v>466</v>
      </c>
      <c r="D878" s="98" t="s">
        <v>227</v>
      </c>
      <c r="E878" s="93">
        <v>0.14171596132213199</v>
      </c>
      <c r="F878" s="93">
        <f t="shared" si="16"/>
        <v>0.14171596132213199</v>
      </c>
      <c r="K878" s="69"/>
    </row>
    <row r="879" spans="1:11" s="50" customFormat="1" x14ac:dyDescent="0.25">
      <c r="A879" s="98" t="s">
        <v>520</v>
      </c>
      <c r="B879" s="98" t="s">
        <v>77</v>
      </c>
      <c r="C879" s="98" t="s">
        <v>466</v>
      </c>
      <c r="D879" s="98" t="s">
        <v>276</v>
      </c>
      <c r="E879" s="93">
        <v>0</v>
      </c>
      <c r="F879" s="93">
        <f t="shared" si="16"/>
        <v>0</v>
      </c>
      <c r="K879" s="69"/>
    </row>
    <row r="880" spans="1:11" s="50" customFormat="1" x14ac:dyDescent="0.25">
      <c r="A880" s="98" t="s">
        <v>520</v>
      </c>
      <c r="B880" s="98" t="s">
        <v>77</v>
      </c>
      <c r="C880" s="98" t="s">
        <v>466</v>
      </c>
      <c r="D880" s="98" t="s">
        <v>277</v>
      </c>
      <c r="E880" s="93">
        <v>2.67300535781149E-2</v>
      </c>
      <c r="F880" s="93">
        <f t="shared" si="16"/>
        <v>2.67300535781149E-2</v>
      </c>
      <c r="K880" s="69"/>
    </row>
    <row r="881" spans="1:11" s="50" customFormat="1" x14ac:dyDescent="0.25">
      <c r="A881" s="98" t="s">
        <v>520</v>
      </c>
      <c r="B881" s="98" t="s">
        <v>77</v>
      </c>
      <c r="C881" s="98" t="s">
        <v>466</v>
      </c>
      <c r="D881" s="98" t="s">
        <v>278</v>
      </c>
      <c r="E881" s="93">
        <v>0</v>
      </c>
      <c r="F881" s="93">
        <f t="shared" si="16"/>
        <v>0</v>
      </c>
      <c r="K881" s="69"/>
    </row>
    <row r="882" spans="1:11" s="50" customFormat="1" x14ac:dyDescent="0.25">
      <c r="A882" s="98" t="s">
        <v>520</v>
      </c>
      <c r="B882" s="98" t="s">
        <v>77</v>
      </c>
      <c r="C882" s="98" t="s">
        <v>466</v>
      </c>
      <c r="D882" s="98" t="s">
        <v>279</v>
      </c>
      <c r="E882" s="93">
        <v>2.31980370219034E-2</v>
      </c>
      <c r="F882" s="93">
        <f t="shared" si="16"/>
        <v>2.31980370219034E-2</v>
      </c>
      <c r="K882" s="69"/>
    </row>
    <row r="883" spans="1:11" s="50" customFormat="1" x14ac:dyDescent="0.25">
      <c r="A883" s="98" t="s">
        <v>520</v>
      </c>
      <c r="B883" s="98" t="s">
        <v>77</v>
      </c>
      <c r="C883" s="98" t="s">
        <v>466</v>
      </c>
      <c r="D883" s="98" t="s">
        <v>280</v>
      </c>
      <c r="E883" s="93">
        <v>0</v>
      </c>
      <c r="F883" s="93">
        <f t="shared" si="16"/>
        <v>0</v>
      </c>
      <c r="K883" s="69"/>
    </row>
    <row r="884" spans="1:11" s="50" customFormat="1" x14ac:dyDescent="0.25">
      <c r="A884" s="98" t="s">
        <v>520</v>
      </c>
      <c r="B884" s="98" t="s">
        <v>77</v>
      </c>
      <c r="C884" s="98" t="s">
        <v>466</v>
      </c>
      <c r="D884" s="98" t="s">
        <v>281</v>
      </c>
      <c r="E884" s="93">
        <v>2.2941335087565799E-2</v>
      </c>
      <c r="F884" s="93">
        <f t="shared" si="16"/>
        <v>2.2941335087565799E-2</v>
      </c>
      <c r="K884" s="69"/>
    </row>
    <row r="885" spans="1:11" s="50" customFormat="1" x14ac:dyDescent="0.25">
      <c r="A885" s="98" t="s">
        <v>520</v>
      </c>
      <c r="B885" s="98" t="s">
        <v>77</v>
      </c>
      <c r="C885" s="98" t="s">
        <v>466</v>
      </c>
      <c r="D885" s="98" t="s">
        <v>381</v>
      </c>
      <c r="E885" s="93">
        <v>9.0532260862886502E-5</v>
      </c>
      <c r="F885" s="93">
        <f t="shared" si="16"/>
        <v>9.0532260862886502E-5</v>
      </c>
      <c r="K885" s="69"/>
    </row>
    <row r="886" spans="1:11" s="50" customFormat="1" x14ac:dyDescent="0.25">
      <c r="A886" s="98" t="s">
        <v>520</v>
      </c>
      <c r="B886" s="98" t="s">
        <v>77</v>
      </c>
      <c r="C886" s="98" t="s">
        <v>466</v>
      </c>
      <c r="D886" s="98" t="s">
        <v>385</v>
      </c>
      <c r="E886" s="93">
        <v>1.1562635750838999E-5</v>
      </c>
      <c r="F886" s="93">
        <f t="shared" si="16"/>
        <v>1.1562635750838999E-5</v>
      </c>
      <c r="K886" s="69"/>
    </row>
    <row r="887" spans="1:11" s="50" customFormat="1" x14ac:dyDescent="0.25">
      <c r="A887" s="98" t="s">
        <v>520</v>
      </c>
      <c r="B887" s="98" t="s">
        <v>77</v>
      </c>
      <c r="C887" s="98" t="s">
        <v>466</v>
      </c>
      <c r="D887" s="98" t="s">
        <v>386</v>
      </c>
      <c r="E887" s="93">
        <v>0</v>
      </c>
      <c r="F887" s="93">
        <f t="shared" si="16"/>
        <v>0</v>
      </c>
      <c r="K887" s="69"/>
    </row>
    <row r="888" spans="1:11" s="50" customFormat="1" x14ac:dyDescent="0.25">
      <c r="A888" s="98" t="s">
        <v>520</v>
      </c>
      <c r="B888" s="98" t="s">
        <v>77</v>
      </c>
      <c r="C888" s="98" t="s">
        <v>466</v>
      </c>
      <c r="D888" s="98" t="s">
        <v>416</v>
      </c>
      <c r="E888" s="93">
        <v>1.34476873900448E-2</v>
      </c>
      <c r="F888" s="93">
        <f t="shared" si="16"/>
        <v>1.34476873900448E-2</v>
      </c>
      <c r="K888" s="69"/>
    </row>
    <row r="889" spans="1:11" s="50" customFormat="1" x14ac:dyDescent="0.25">
      <c r="A889" s="98" t="s">
        <v>520</v>
      </c>
      <c r="B889" s="98" t="s">
        <v>77</v>
      </c>
      <c r="C889" s="98" t="s">
        <v>466</v>
      </c>
      <c r="D889" s="98" t="s">
        <v>420</v>
      </c>
      <c r="E889" s="93">
        <v>1.20852149094853E-4</v>
      </c>
      <c r="F889" s="93">
        <f t="shared" si="16"/>
        <v>1.20852149094853E-4</v>
      </c>
      <c r="K889" s="69"/>
    </row>
    <row r="890" spans="1:11" s="50" customFormat="1" x14ac:dyDescent="0.25">
      <c r="A890" s="98" t="s">
        <v>520</v>
      </c>
      <c r="B890" s="98" t="s">
        <v>77</v>
      </c>
      <c r="C890" s="98" t="s">
        <v>466</v>
      </c>
      <c r="D890" s="98" t="s">
        <v>421</v>
      </c>
      <c r="E890" s="93">
        <v>0</v>
      </c>
      <c r="F890" s="93">
        <f t="shared" si="16"/>
        <v>0</v>
      </c>
      <c r="K890" s="69"/>
    </row>
    <row r="891" spans="1:11" s="50" customFormat="1" x14ac:dyDescent="0.25">
      <c r="A891" s="98" t="s">
        <v>520</v>
      </c>
      <c r="B891" s="98" t="s">
        <v>77</v>
      </c>
      <c r="C891" s="98" t="s">
        <v>466</v>
      </c>
      <c r="D891" s="98" t="s">
        <v>422</v>
      </c>
      <c r="E891" s="93">
        <v>1.5972236699301801E-4</v>
      </c>
      <c r="F891" s="93">
        <f t="shared" si="16"/>
        <v>1.5972236699301801E-4</v>
      </c>
      <c r="K891" s="69"/>
    </row>
    <row r="892" spans="1:11" s="50" customFormat="1" x14ac:dyDescent="0.25">
      <c r="A892" s="98" t="s">
        <v>520</v>
      </c>
      <c r="B892" s="98" t="s">
        <v>77</v>
      </c>
      <c r="C892" s="98" t="s">
        <v>466</v>
      </c>
      <c r="D892" s="98" t="s">
        <v>423</v>
      </c>
      <c r="E892" s="93">
        <v>0</v>
      </c>
      <c r="F892" s="93">
        <f t="shared" si="16"/>
        <v>0</v>
      </c>
      <c r="K892" s="69"/>
    </row>
    <row r="893" spans="1:11" s="50" customFormat="1" x14ac:dyDescent="0.25">
      <c r="A893" s="98" t="s">
        <v>521</v>
      </c>
      <c r="B893" s="98" t="s">
        <v>77</v>
      </c>
      <c r="C893" s="98" t="s">
        <v>466</v>
      </c>
      <c r="D893" s="98" t="s">
        <v>75</v>
      </c>
      <c r="E893" s="93">
        <v>0</v>
      </c>
      <c r="F893" s="93">
        <f t="shared" si="16"/>
        <v>0</v>
      </c>
      <c r="K893" s="69"/>
    </row>
    <row r="894" spans="1:11" s="50" customFormat="1" x14ac:dyDescent="0.25">
      <c r="A894" s="98" t="s">
        <v>521</v>
      </c>
      <c r="B894" s="98" t="s">
        <v>77</v>
      </c>
      <c r="C894" s="98" t="s">
        <v>466</v>
      </c>
      <c r="D894" s="98" t="s">
        <v>76</v>
      </c>
      <c r="E894" s="93">
        <v>0</v>
      </c>
      <c r="F894" s="93">
        <f t="shared" si="16"/>
        <v>0</v>
      </c>
      <c r="K894" s="69"/>
    </row>
    <row r="895" spans="1:11" s="50" customFormat="1" x14ac:dyDescent="0.25">
      <c r="A895" s="98" t="s">
        <v>521</v>
      </c>
      <c r="B895" s="98" t="s">
        <v>77</v>
      </c>
      <c r="C895" s="98" t="s">
        <v>466</v>
      </c>
      <c r="D895" s="98" t="s">
        <v>83</v>
      </c>
      <c r="E895" s="93">
        <v>0</v>
      </c>
      <c r="F895" s="93">
        <f t="shared" ref="F895:F958" si="17">E895+(E895*VLOOKUP(A895,$A$29:$F$36,6,0))</f>
        <v>0</v>
      </c>
      <c r="K895" s="69"/>
    </row>
    <row r="896" spans="1:11" s="50" customFormat="1" x14ac:dyDescent="0.25">
      <c r="A896" s="98" t="s">
        <v>521</v>
      </c>
      <c r="B896" s="98" t="s">
        <v>77</v>
      </c>
      <c r="C896" s="98" t="s">
        <v>466</v>
      </c>
      <c r="D896" s="98" t="s">
        <v>84</v>
      </c>
      <c r="E896" s="93">
        <v>0</v>
      </c>
      <c r="F896" s="93">
        <f t="shared" si="17"/>
        <v>0</v>
      </c>
      <c r="K896" s="69"/>
    </row>
    <row r="897" spans="1:11" s="50" customFormat="1" x14ac:dyDescent="0.25">
      <c r="A897" s="98" t="s">
        <v>521</v>
      </c>
      <c r="B897" s="98" t="s">
        <v>77</v>
      </c>
      <c r="C897" s="98" t="s">
        <v>466</v>
      </c>
      <c r="D897" s="98" t="s">
        <v>226</v>
      </c>
      <c r="E897" s="93">
        <v>2.37638707669997E-5</v>
      </c>
      <c r="F897" s="93">
        <f t="shared" si="17"/>
        <v>2.3837932539014568E-5</v>
      </c>
      <c r="K897" s="69"/>
    </row>
    <row r="898" spans="1:11" s="50" customFormat="1" x14ac:dyDescent="0.25">
      <c r="A898" s="98" t="s">
        <v>521</v>
      </c>
      <c r="B898" s="98" t="s">
        <v>77</v>
      </c>
      <c r="C898" s="98" t="s">
        <v>466</v>
      </c>
      <c r="D898" s="98" t="s">
        <v>227</v>
      </c>
      <c r="E898" s="93">
        <v>1.08862668025638E-2</v>
      </c>
      <c r="F898" s="93">
        <f t="shared" si="17"/>
        <v>1.0920194617519946E-2</v>
      </c>
      <c r="K898" s="69"/>
    </row>
    <row r="899" spans="1:11" s="50" customFormat="1" x14ac:dyDescent="0.25">
      <c r="A899" s="98" t="s">
        <v>521</v>
      </c>
      <c r="B899" s="98" t="s">
        <v>77</v>
      </c>
      <c r="C899" s="98" t="s">
        <v>466</v>
      </c>
      <c r="D899" s="98" t="s">
        <v>276</v>
      </c>
      <c r="E899" s="93">
        <v>0</v>
      </c>
      <c r="F899" s="93">
        <f t="shared" si="17"/>
        <v>0</v>
      </c>
      <c r="K899" s="69"/>
    </row>
    <row r="900" spans="1:11" s="50" customFormat="1" x14ac:dyDescent="0.25">
      <c r="A900" s="98" t="s">
        <v>521</v>
      </c>
      <c r="B900" s="98" t="s">
        <v>77</v>
      </c>
      <c r="C900" s="98" t="s">
        <v>466</v>
      </c>
      <c r="D900" s="98" t="s">
        <v>277</v>
      </c>
      <c r="E900" s="93">
        <v>0</v>
      </c>
      <c r="F900" s="93">
        <f t="shared" si="17"/>
        <v>0</v>
      </c>
      <c r="K900" s="69"/>
    </row>
    <row r="901" spans="1:11" s="50" customFormat="1" x14ac:dyDescent="0.25">
      <c r="A901" s="98" t="s">
        <v>521</v>
      </c>
      <c r="B901" s="98" t="s">
        <v>77</v>
      </c>
      <c r="C901" s="98" t="s">
        <v>466</v>
      </c>
      <c r="D901" s="98" t="s">
        <v>278</v>
      </c>
      <c r="E901" s="93">
        <v>0</v>
      </c>
      <c r="F901" s="93">
        <f t="shared" si="17"/>
        <v>0</v>
      </c>
      <c r="K901" s="69"/>
    </row>
    <row r="902" spans="1:11" s="50" customFormat="1" x14ac:dyDescent="0.25">
      <c r="A902" s="98" t="s">
        <v>521</v>
      </c>
      <c r="B902" s="98" t="s">
        <v>77</v>
      </c>
      <c r="C902" s="98" t="s">
        <v>466</v>
      </c>
      <c r="D902" s="98" t="s">
        <v>279</v>
      </c>
      <c r="E902" s="93">
        <v>0</v>
      </c>
      <c r="F902" s="93">
        <f t="shared" si="17"/>
        <v>0</v>
      </c>
      <c r="K902" s="69"/>
    </row>
    <row r="903" spans="1:11" s="50" customFormat="1" x14ac:dyDescent="0.25">
      <c r="A903" s="98" t="s">
        <v>521</v>
      </c>
      <c r="B903" s="98" t="s">
        <v>77</v>
      </c>
      <c r="C903" s="98" t="s">
        <v>466</v>
      </c>
      <c r="D903" s="98" t="s">
        <v>280</v>
      </c>
      <c r="E903" s="93">
        <v>0</v>
      </c>
      <c r="F903" s="93">
        <f t="shared" si="17"/>
        <v>0</v>
      </c>
      <c r="K903" s="69"/>
    </row>
    <row r="904" spans="1:11" s="50" customFormat="1" x14ac:dyDescent="0.25">
      <c r="A904" s="98" t="s">
        <v>521</v>
      </c>
      <c r="B904" s="98" t="s">
        <v>77</v>
      </c>
      <c r="C904" s="98" t="s">
        <v>466</v>
      </c>
      <c r="D904" s="98" t="s">
        <v>281</v>
      </c>
      <c r="E904" s="93">
        <v>0</v>
      </c>
      <c r="F904" s="93">
        <f t="shared" si="17"/>
        <v>0</v>
      </c>
      <c r="K904" s="69"/>
    </row>
    <row r="905" spans="1:11" s="50" customFormat="1" x14ac:dyDescent="0.25">
      <c r="A905" s="98" t="s">
        <v>521</v>
      </c>
      <c r="B905" s="98" t="s">
        <v>77</v>
      </c>
      <c r="C905" s="98" t="s">
        <v>466</v>
      </c>
      <c r="D905" s="98" t="s">
        <v>381</v>
      </c>
      <c r="E905" s="93">
        <v>1.1422918400834799E-4</v>
      </c>
      <c r="F905" s="93">
        <f t="shared" si="17"/>
        <v>1.1458518728182224E-4</v>
      </c>
      <c r="K905" s="69"/>
    </row>
    <row r="906" spans="1:11" s="50" customFormat="1" x14ac:dyDescent="0.25">
      <c r="A906" s="98" t="s">
        <v>521</v>
      </c>
      <c r="B906" s="98" t="s">
        <v>77</v>
      </c>
      <c r="C906" s="98" t="s">
        <v>466</v>
      </c>
      <c r="D906" s="98" t="s">
        <v>385</v>
      </c>
      <c r="E906" s="93">
        <v>1.0528739307308799E-5</v>
      </c>
      <c r="F906" s="93">
        <f t="shared" si="17"/>
        <v>1.0561552862719341E-5</v>
      </c>
      <c r="K906" s="69"/>
    </row>
    <row r="907" spans="1:11" s="50" customFormat="1" x14ac:dyDescent="0.25">
      <c r="A907" s="98" t="s">
        <v>521</v>
      </c>
      <c r="B907" s="98" t="s">
        <v>77</v>
      </c>
      <c r="C907" s="98" t="s">
        <v>466</v>
      </c>
      <c r="D907" s="98" t="s">
        <v>386</v>
      </c>
      <c r="E907" s="93">
        <v>0</v>
      </c>
      <c r="F907" s="93">
        <f t="shared" si="17"/>
        <v>0</v>
      </c>
      <c r="K907" s="69"/>
    </row>
    <row r="908" spans="1:11" s="50" customFormat="1" x14ac:dyDescent="0.25">
      <c r="A908" s="98" t="s">
        <v>521</v>
      </c>
      <c r="B908" s="98" t="s">
        <v>77</v>
      </c>
      <c r="C908" s="98" t="s">
        <v>466</v>
      </c>
      <c r="D908" s="98" t="s">
        <v>416</v>
      </c>
      <c r="E908" s="93">
        <v>0</v>
      </c>
      <c r="F908" s="93">
        <f t="shared" si="17"/>
        <v>0</v>
      </c>
      <c r="K908" s="69"/>
    </row>
    <row r="909" spans="1:11" s="50" customFormat="1" x14ac:dyDescent="0.25">
      <c r="A909" s="98" t="s">
        <v>521</v>
      </c>
      <c r="B909" s="98" t="s">
        <v>77</v>
      </c>
      <c r="C909" s="98" t="s">
        <v>466</v>
      </c>
      <c r="D909" s="98" t="s">
        <v>420</v>
      </c>
      <c r="E909" s="93">
        <v>8.2924776162770093E-6</v>
      </c>
      <c r="F909" s="93">
        <f t="shared" si="17"/>
        <v>8.3183217050905189E-6</v>
      </c>
      <c r="K909" s="69"/>
    </row>
    <row r="910" spans="1:11" s="50" customFormat="1" x14ac:dyDescent="0.25">
      <c r="A910" s="98" t="s">
        <v>521</v>
      </c>
      <c r="B910" s="98" t="s">
        <v>77</v>
      </c>
      <c r="C910" s="98" t="s">
        <v>466</v>
      </c>
      <c r="D910" s="98" t="s">
        <v>421</v>
      </c>
      <c r="E910" s="93">
        <v>0</v>
      </c>
      <c r="F910" s="93">
        <f t="shared" si="17"/>
        <v>0</v>
      </c>
      <c r="K910" s="69"/>
    </row>
    <row r="911" spans="1:11" s="50" customFormat="1" x14ac:dyDescent="0.25">
      <c r="A911" s="98" t="s">
        <v>521</v>
      </c>
      <c r="B911" s="98" t="s">
        <v>77</v>
      </c>
      <c r="C911" s="98" t="s">
        <v>466</v>
      </c>
      <c r="D911" s="98" t="s">
        <v>422</v>
      </c>
      <c r="E911" s="93">
        <v>6.4369358371663797E-6</v>
      </c>
      <c r="F911" s="93">
        <f t="shared" si="17"/>
        <v>6.4569969997236423E-6</v>
      </c>
      <c r="K911" s="69"/>
    </row>
    <row r="912" spans="1:11" s="50" customFormat="1" x14ac:dyDescent="0.25">
      <c r="A912" s="98" t="s">
        <v>521</v>
      </c>
      <c r="B912" s="98" t="s">
        <v>77</v>
      </c>
      <c r="C912" s="98" t="s">
        <v>466</v>
      </c>
      <c r="D912" s="98" t="s">
        <v>423</v>
      </c>
      <c r="E912" s="93">
        <v>0</v>
      </c>
      <c r="F912" s="93">
        <f t="shared" si="17"/>
        <v>0</v>
      </c>
      <c r="K912" s="69"/>
    </row>
    <row r="913" spans="1:11" s="50" customFormat="1" x14ac:dyDescent="0.25">
      <c r="A913" s="98" t="s">
        <v>522</v>
      </c>
      <c r="B913" s="98" t="s">
        <v>77</v>
      </c>
      <c r="C913" s="98" t="s">
        <v>466</v>
      </c>
      <c r="D913" s="98" t="s">
        <v>75</v>
      </c>
      <c r="E913" s="93">
        <v>0</v>
      </c>
      <c r="F913" s="93">
        <f t="shared" si="17"/>
        <v>0</v>
      </c>
      <c r="K913" s="69"/>
    </row>
    <row r="914" spans="1:11" s="50" customFormat="1" x14ac:dyDescent="0.25">
      <c r="A914" s="98" t="s">
        <v>522</v>
      </c>
      <c r="B914" s="98" t="s">
        <v>77</v>
      </c>
      <c r="C914" s="98" t="s">
        <v>466</v>
      </c>
      <c r="D914" s="98" t="s">
        <v>76</v>
      </c>
      <c r="E914" s="93">
        <v>0</v>
      </c>
      <c r="F914" s="93">
        <f t="shared" si="17"/>
        <v>0</v>
      </c>
      <c r="K914" s="69"/>
    </row>
    <row r="915" spans="1:11" s="50" customFormat="1" x14ac:dyDescent="0.25">
      <c r="A915" s="98" t="s">
        <v>522</v>
      </c>
      <c r="B915" s="98" t="s">
        <v>77</v>
      </c>
      <c r="C915" s="98" t="s">
        <v>466</v>
      </c>
      <c r="D915" s="98" t="s">
        <v>83</v>
      </c>
      <c r="E915" s="93">
        <v>0</v>
      </c>
      <c r="F915" s="93">
        <f t="shared" si="17"/>
        <v>0</v>
      </c>
      <c r="K915" s="69"/>
    </row>
    <row r="916" spans="1:11" s="50" customFormat="1" x14ac:dyDescent="0.25">
      <c r="A916" s="98" t="s">
        <v>522</v>
      </c>
      <c r="B916" s="98" t="s">
        <v>77</v>
      </c>
      <c r="C916" s="98" t="s">
        <v>466</v>
      </c>
      <c r="D916" s="98" t="s">
        <v>84</v>
      </c>
      <c r="E916" s="93">
        <v>0</v>
      </c>
      <c r="F916" s="93">
        <f t="shared" si="17"/>
        <v>0</v>
      </c>
      <c r="K916" s="69"/>
    </row>
    <row r="917" spans="1:11" s="50" customFormat="1" x14ac:dyDescent="0.25">
      <c r="A917" s="98" t="s">
        <v>522</v>
      </c>
      <c r="B917" s="98" t="s">
        <v>77</v>
      </c>
      <c r="C917" s="98" t="s">
        <v>466</v>
      </c>
      <c r="D917" s="98" t="s">
        <v>226</v>
      </c>
      <c r="E917" s="93">
        <v>3.5017098909750297E-4</v>
      </c>
      <c r="F917" s="93">
        <f t="shared" si="17"/>
        <v>3.5096306002727073E-4</v>
      </c>
      <c r="K917" s="69"/>
    </row>
    <row r="918" spans="1:11" s="50" customFormat="1" x14ac:dyDescent="0.25">
      <c r="A918" s="98" t="s">
        <v>522</v>
      </c>
      <c r="B918" s="98" t="s">
        <v>77</v>
      </c>
      <c r="C918" s="98" t="s">
        <v>466</v>
      </c>
      <c r="D918" s="98" t="s">
        <v>227</v>
      </c>
      <c r="E918" s="93">
        <v>0</v>
      </c>
      <c r="F918" s="93">
        <f t="shared" si="17"/>
        <v>0</v>
      </c>
      <c r="K918" s="69"/>
    </row>
    <row r="919" spans="1:11" s="50" customFormat="1" x14ac:dyDescent="0.25">
      <c r="A919" s="98" t="s">
        <v>522</v>
      </c>
      <c r="B919" s="98" t="s">
        <v>77</v>
      </c>
      <c r="C919" s="98" t="s">
        <v>466</v>
      </c>
      <c r="D919" s="98" t="s">
        <v>276</v>
      </c>
      <c r="E919" s="93">
        <v>0</v>
      </c>
      <c r="F919" s="93">
        <f t="shared" si="17"/>
        <v>0</v>
      </c>
      <c r="K919" s="69"/>
    </row>
    <row r="920" spans="1:11" s="50" customFormat="1" x14ac:dyDescent="0.25">
      <c r="A920" s="98" t="s">
        <v>522</v>
      </c>
      <c r="B920" s="98" t="s">
        <v>77</v>
      </c>
      <c r="C920" s="98" t="s">
        <v>466</v>
      </c>
      <c r="D920" s="98" t="s">
        <v>277</v>
      </c>
      <c r="E920" s="93">
        <v>0</v>
      </c>
      <c r="F920" s="93">
        <f t="shared" si="17"/>
        <v>0</v>
      </c>
      <c r="K920" s="69"/>
    </row>
    <row r="921" spans="1:11" s="50" customFormat="1" x14ac:dyDescent="0.25">
      <c r="A921" s="98" t="s">
        <v>522</v>
      </c>
      <c r="B921" s="98" t="s">
        <v>77</v>
      </c>
      <c r="C921" s="98" t="s">
        <v>466</v>
      </c>
      <c r="D921" s="98" t="s">
        <v>278</v>
      </c>
      <c r="E921" s="93">
        <v>0</v>
      </c>
      <c r="F921" s="93">
        <f t="shared" si="17"/>
        <v>0</v>
      </c>
      <c r="K921" s="69"/>
    </row>
    <row r="922" spans="1:11" s="50" customFormat="1" x14ac:dyDescent="0.25">
      <c r="A922" s="98" t="s">
        <v>522</v>
      </c>
      <c r="B922" s="98" t="s">
        <v>77</v>
      </c>
      <c r="C922" s="98" t="s">
        <v>466</v>
      </c>
      <c r="D922" s="98" t="s">
        <v>279</v>
      </c>
      <c r="E922" s="93">
        <v>0</v>
      </c>
      <c r="F922" s="93">
        <f t="shared" si="17"/>
        <v>0</v>
      </c>
      <c r="K922" s="69"/>
    </row>
    <row r="923" spans="1:11" s="50" customFormat="1" x14ac:dyDescent="0.25">
      <c r="A923" s="98" t="s">
        <v>522</v>
      </c>
      <c r="B923" s="98" t="s">
        <v>77</v>
      </c>
      <c r="C923" s="98" t="s">
        <v>466</v>
      </c>
      <c r="D923" s="98" t="s">
        <v>280</v>
      </c>
      <c r="E923" s="93">
        <v>0</v>
      </c>
      <c r="F923" s="93">
        <f t="shared" si="17"/>
        <v>0</v>
      </c>
      <c r="K923" s="69"/>
    </row>
    <row r="924" spans="1:11" s="50" customFormat="1" x14ac:dyDescent="0.25">
      <c r="A924" s="98" t="s">
        <v>522</v>
      </c>
      <c r="B924" s="98" t="s">
        <v>77</v>
      </c>
      <c r="C924" s="98" t="s">
        <v>466</v>
      </c>
      <c r="D924" s="98" t="s">
        <v>281</v>
      </c>
      <c r="E924" s="93">
        <v>0</v>
      </c>
      <c r="F924" s="93">
        <f t="shared" si="17"/>
        <v>0</v>
      </c>
      <c r="K924" s="69"/>
    </row>
    <row r="925" spans="1:11" s="50" customFormat="1" x14ac:dyDescent="0.25">
      <c r="A925" s="98" t="s">
        <v>522</v>
      </c>
      <c r="B925" s="98" t="s">
        <v>77</v>
      </c>
      <c r="C925" s="98" t="s">
        <v>466</v>
      </c>
      <c r="D925" s="98" t="s">
        <v>381</v>
      </c>
      <c r="E925" s="93">
        <v>1.05805684328641E-4</v>
      </c>
      <c r="F925" s="93">
        <f t="shared" si="17"/>
        <v>1.0604501199818008E-4</v>
      </c>
      <c r="K925" s="69"/>
    </row>
    <row r="926" spans="1:11" s="50" customFormat="1" x14ac:dyDescent="0.25">
      <c r="A926" s="98" t="s">
        <v>522</v>
      </c>
      <c r="B926" s="98" t="s">
        <v>77</v>
      </c>
      <c r="C926" s="98" t="s">
        <v>466</v>
      </c>
      <c r="D926" s="98" t="s">
        <v>385</v>
      </c>
      <c r="E926" s="93">
        <v>8.3566991543175798E-6</v>
      </c>
      <c r="F926" s="93">
        <f t="shared" si="17"/>
        <v>8.3756016296083202E-6</v>
      </c>
      <c r="K926" s="69"/>
    </row>
    <row r="927" spans="1:11" s="50" customFormat="1" x14ac:dyDescent="0.25">
      <c r="A927" s="98" t="s">
        <v>522</v>
      </c>
      <c r="B927" s="98" t="s">
        <v>77</v>
      </c>
      <c r="C927" s="98" t="s">
        <v>466</v>
      </c>
      <c r="D927" s="98" t="s">
        <v>386</v>
      </c>
      <c r="E927" s="93">
        <v>0</v>
      </c>
      <c r="F927" s="93">
        <f t="shared" si="17"/>
        <v>0</v>
      </c>
      <c r="K927" s="69"/>
    </row>
    <row r="928" spans="1:11" s="50" customFormat="1" x14ac:dyDescent="0.25">
      <c r="A928" s="98" t="s">
        <v>522</v>
      </c>
      <c r="B928" s="98" t="s">
        <v>77</v>
      </c>
      <c r="C928" s="98" t="s">
        <v>466</v>
      </c>
      <c r="D928" s="98" t="s">
        <v>416</v>
      </c>
      <c r="E928" s="93">
        <v>0</v>
      </c>
      <c r="F928" s="93">
        <f t="shared" si="17"/>
        <v>0</v>
      </c>
      <c r="K928" s="69"/>
    </row>
    <row r="929" spans="1:11" s="50" customFormat="1" x14ac:dyDescent="0.25">
      <c r="A929" s="98" t="s">
        <v>522</v>
      </c>
      <c r="B929" s="98" t="s">
        <v>77</v>
      </c>
      <c r="C929" s="98" t="s">
        <v>466</v>
      </c>
      <c r="D929" s="98" t="s">
        <v>420</v>
      </c>
      <c r="E929" s="93">
        <v>1.20498671463927E-5</v>
      </c>
      <c r="F929" s="93">
        <f t="shared" si="17"/>
        <v>1.2077123400541052E-5</v>
      </c>
      <c r="K929" s="69"/>
    </row>
    <row r="930" spans="1:11" s="50" customFormat="1" x14ac:dyDescent="0.25">
      <c r="A930" s="98" t="s">
        <v>522</v>
      </c>
      <c r="B930" s="98" t="s">
        <v>77</v>
      </c>
      <c r="C930" s="98" t="s">
        <v>466</v>
      </c>
      <c r="D930" s="98" t="s">
        <v>421</v>
      </c>
      <c r="E930" s="93">
        <v>0</v>
      </c>
      <c r="F930" s="93">
        <f t="shared" si="17"/>
        <v>0</v>
      </c>
      <c r="K930" s="69"/>
    </row>
    <row r="931" spans="1:11" s="50" customFormat="1" x14ac:dyDescent="0.25">
      <c r="A931" s="98" t="s">
        <v>522</v>
      </c>
      <c r="B931" s="98" t="s">
        <v>77</v>
      </c>
      <c r="C931" s="98" t="s">
        <v>466</v>
      </c>
      <c r="D931" s="98" t="s">
        <v>422</v>
      </c>
      <c r="E931" s="93">
        <v>9.7384324798985499E-6</v>
      </c>
      <c r="F931" s="93">
        <f t="shared" si="17"/>
        <v>9.7604603734391147E-6</v>
      </c>
      <c r="K931" s="69"/>
    </row>
    <row r="932" spans="1:11" s="50" customFormat="1" x14ac:dyDescent="0.25">
      <c r="A932" s="98" t="s">
        <v>522</v>
      </c>
      <c r="B932" s="98" t="s">
        <v>77</v>
      </c>
      <c r="C932" s="98" t="s">
        <v>466</v>
      </c>
      <c r="D932" s="98" t="s">
        <v>423</v>
      </c>
      <c r="E932" s="93">
        <v>0</v>
      </c>
      <c r="F932" s="93">
        <f t="shared" si="17"/>
        <v>0</v>
      </c>
      <c r="K932" s="69"/>
    </row>
    <row r="933" spans="1:11" s="50" customFormat="1" x14ac:dyDescent="0.25">
      <c r="A933" s="98" t="s">
        <v>523</v>
      </c>
      <c r="B933" s="98" t="s">
        <v>77</v>
      </c>
      <c r="C933" s="98" t="s">
        <v>466</v>
      </c>
      <c r="D933" s="98" t="s">
        <v>75</v>
      </c>
      <c r="E933" s="93">
        <v>0</v>
      </c>
      <c r="F933" s="93">
        <f t="shared" si="17"/>
        <v>0</v>
      </c>
      <c r="K933" s="69"/>
    </row>
    <row r="934" spans="1:11" s="50" customFormat="1" x14ac:dyDescent="0.25">
      <c r="A934" s="98" t="s">
        <v>523</v>
      </c>
      <c r="B934" s="98" t="s">
        <v>77</v>
      </c>
      <c r="C934" s="98" t="s">
        <v>466</v>
      </c>
      <c r="D934" s="98" t="s">
        <v>76</v>
      </c>
      <c r="E934" s="93">
        <v>6.7049623925911402E-3</v>
      </c>
      <c r="F934" s="93">
        <f t="shared" si="17"/>
        <v>6.7206562211550103E-3</v>
      </c>
      <c r="K934" s="69"/>
    </row>
    <row r="935" spans="1:11" s="50" customFormat="1" x14ac:dyDescent="0.25">
      <c r="A935" s="98" t="s">
        <v>523</v>
      </c>
      <c r="B935" s="98" t="s">
        <v>77</v>
      </c>
      <c r="C935" s="98" t="s">
        <v>466</v>
      </c>
      <c r="D935" s="98" t="s">
        <v>83</v>
      </c>
      <c r="E935" s="93">
        <v>0</v>
      </c>
      <c r="F935" s="93">
        <f t="shared" si="17"/>
        <v>0</v>
      </c>
      <c r="K935" s="69"/>
    </row>
    <row r="936" spans="1:11" s="50" customFormat="1" x14ac:dyDescent="0.25">
      <c r="A936" s="98" t="s">
        <v>523</v>
      </c>
      <c r="B936" s="98" t="s">
        <v>77</v>
      </c>
      <c r="C936" s="98" t="s">
        <v>466</v>
      </c>
      <c r="D936" s="98" t="s">
        <v>84</v>
      </c>
      <c r="E936" s="93">
        <v>1.7757599885162598E-2</v>
      </c>
      <c r="F936" s="93">
        <f t="shared" si="17"/>
        <v>1.7799163836156789E-2</v>
      </c>
      <c r="K936" s="69"/>
    </row>
    <row r="937" spans="1:11" s="50" customFormat="1" x14ac:dyDescent="0.25">
      <c r="A937" s="98" t="s">
        <v>523</v>
      </c>
      <c r="B937" s="98" t="s">
        <v>77</v>
      </c>
      <c r="C937" s="98" t="s">
        <v>466</v>
      </c>
      <c r="D937" s="98" t="s">
        <v>226</v>
      </c>
      <c r="E937" s="93">
        <v>2.3232597734199601E-5</v>
      </c>
      <c r="F937" s="93">
        <f t="shared" si="17"/>
        <v>2.3286976623235096E-5</v>
      </c>
      <c r="K937" s="69"/>
    </row>
    <row r="938" spans="1:11" s="50" customFormat="1" x14ac:dyDescent="0.25">
      <c r="A938" s="98" t="s">
        <v>523</v>
      </c>
      <c r="B938" s="98" t="s">
        <v>77</v>
      </c>
      <c r="C938" s="98" t="s">
        <v>466</v>
      </c>
      <c r="D938" s="98" t="s">
        <v>227</v>
      </c>
      <c r="E938" s="93">
        <v>2.63978936700042E-2</v>
      </c>
      <c r="F938" s="93">
        <f t="shared" si="17"/>
        <v>2.6459681342096454E-2</v>
      </c>
      <c r="K938" s="69"/>
    </row>
    <row r="939" spans="1:11" s="50" customFormat="1" x14ac:dyDescent="0.25">
      <c r="A939" s="98" t="s">
        <v>523</v>
      </c>
      <c r="B939" s="98" t="s">
        <v>77</v>
      </c>
      <c r="C939" s="98" t="s">
        <v>466</v>
      </c>
      <c r="D939" s="98" t="s">
        <v>276</v>
      </c>
      <c r="E939" s="93">
        <v>0</v>
      </c>
      <c r="F939" s="93">
        <f t="shared" si="17"/>
        <v>0</v>
      </c>
      <c r="K939" s="69"/>
    </row>
    <row r="940" spans="1:11" s="50" customFormat="1" x14ac:dyDescent="0.25">
      <c r="A940" s="98" t="s">
        <v>523</v>
      </c>
      <c r="B940" s="98" t="s">
        <v>77</v>
      </c>
      <c r="C940" s="98" t="s">
        <v>466</v>
      </c>
      <c r="D940" s="98" t="s">
        <v>277</v>
      </c>
      <c r="E940" s="93">
        <v>5.9551555458864803E-3</v>
      </c>
      <c r="F940" s="93">
        <f t="shared" si="17"/>
        <v>5.9690943548962958E-3</v>
      </c>
      <c r="K940" s="69"/>
    </row>
    <row r="941" spans="1:11" s="50" customFormat="1" x14ac:dyDescent="0.25">
      <c r="A941" s="98" t="s">
        <v>523</v>
      </c>
      <c r="B941" s="98" t="s">
        <v>77</v>
      </c>
      <c r="C941" s="98" t="s">
        <v>466</v>
      </c>
      <c r="D941" s="98" t="s">
        <v>278</v>
      </c>
      <c r="E941" s="93">
        <v>0</v>
      </c>
      <c r="F941" s="93">
        <f t="shared" si="17"/>
        <v>0</v>
      </c>
      <c r="K941" s="69"/>
    </row>
    <row r="942" spans="1:11" s="50" customFormat="1" x14ac:dyDescent="0.25">
      <c r="A942" s="98" t="s">
        <v>523</v>
      </c>
      <c r="B942" s="98" t="s">
        <v>77</v>
      </c>
      <c r="C942" s="98" t="s">
        <v>466</v>
      </c>
      <c r="D942" s="98" t="s">
        <v>279</v>
      </c>
      <c r="E942" s="93">
        <v>5.8836367815656198E-3</v>
      </c>
      <c r="F942" s="93">
        <f t="shared" si="17"/>
        <v>5.8974081916907542E-3</v>
      </c>
      <c r="K942" s="69"/>
    </row>
    <row r="943" spans="1:11" s="50" customFormat="1" x14ac:dyDescent="0.25">
      <c r="A943" s="98" t="s">
        <v>523</v>
      </c>
      <c r="B943" s="98" t="s">
        <v>77</v>
      </c>
      <c r="C943" s="98" t="s">
        <v>466</v>
      </c>
      <c r="D943" s="98" t="s">
        <v>280</v>
      </c>
      <c r="E943" s="93">
        <v>0</v>
      </c>
      <c r="F943" s="93">
        <f t="shared" si="17"/>
        <v>0</v>
      </c>
      <c r="K943" s="69"/>
    </row>
    <row r="944" spans="1:11" s="50" customFormat="1" x14ac:dyDescent="0.25">
      <c r="A944" s="98" t="s">
        <v>523</v>
      </c>
      <c r="B944" s="98" t="s">
        <v>77</v>
      </c>
      <c r="C944" s="98" t="s">
        <v>466</v>
      </c>
      <c r="D944" s="98" t="s">
        <v>281</v>
      </c>
      <c r="E944" s="93">
        <v>5.9554381925037599E-3</v>
      </c>
      <c r="F944" s="93">
        <f t="shared" si="17"/>
        <v>5.9693776630844082E-3</v>
      </c>
      <c r="K944" s="69"/>
    </row>
    <row r="945" spans="1:11" s="50" customFormat="1" x14ac:dyDescent="0.25">
      <c r="A945" s="98" t="s">
        <v>523</v>
      </c>
      <c r="B945" s="98" t="s">
        <v>77</v>
      </c>
      <c r="C945" s="98" t="s">
        <v>466</v>
      </c>
      <c r="D945" s="98" t="s">
        <v>381</v>
      </c>
      <c r="E945" s="93">
        <v>2.0637772092870201E-5</v>
      </c>
      <c r="F945" s="93">
        <f t="shared" si="17"/>
        <v>2.0686077458090985E-5</v>
      </c>
      <c r="K945" s="69"/>
    </row>
    <row r="946" spans="1:11" s="50" customFormat="1" x14ac:dyDescent="0.25">
      <c r="A946" s="98" t="s">
        <v>523</v>
      </c>
      <c r="B946" s="98" t="s">
        <v>77</v>
      </c>
      <c r="C946" s="98" t="s">
        <v>466</v>
      </c>
      <c r="D946" s="98" t="s">
        <v>385</v>
      </c>
      <c r="E946" s="93">
        <v>8.6753504865130695E-4</v>
      </c>
      <c r="F946" s="93">
        <f t="shared" si="17"/>
        <v>8.6956562623392354E-4</v>
      </c>
      <c r="K946" s="69"/>
    </row>
    <row r="947" spans="1:11" s="50" customFormat="1" x14ac:dyDescent="0.25">
      <c r="A947" s="98" t="s">
        <v>523</v>
      </c>
      <c r="B947" s="98" t="s">
        <v>77</v>
      </c>
      <c r="C947" s="98" t="s">
        <v>466</v>
      </c>
      <c r="D947" s="98" t="s">
        <v>386</v>
      </c>
      <c r="E947" s="93">
        <v>0</v>
      </c>
      <c r="F947" s="93">
        <f t="shared" si="17"/>
        <v>0</v>
      </c>
      <c r="K947" s="69"/>
    </row>
    <row r="948" spans="1:11" s="50" customFormat="1" x14ac:dyDescent="0.25">
      <c r="A948" s="98" t="s">
        <v>523</v>
      </c>
      <c r="B948" s="98" t="s">
        <v>77</v>
      </c>
      <c r="C948" s="98" t="s">
        <v>466</v>
      </c>
      <c r="D948" s="98" t="s">
        <v>416</v>
      </c>
      <c r="E948" s="93">
        <v>2.0226754647773501E-3</v>
      </c>
      <c r="F948" s="93">
        <f t="shared" si="17"/>
        <v>2.0274097973695267E-3</v>
      </c>
      <c r="K948" s="69"/>
    </row>
    <row r="949" spans="1:11" s="50" customFormat="1" x14ac:dyDescent="0.25">
      <c r="A949" s="98" t="s">
        <v>523</v>
      </c>
      <c r="B949" s="98" t="s">
        <v>77</v>
      </c>
      <c r="C949" s="98" t="s">
        <v>466</v>
      </c>
      <c r="D949" s="98" t="s">
        <v>420</v>
      </c>
      <c r="E949" s="93">
        <v>1.0339898742373699E-3</v>
      </c>
      <c r="F949" s="93">
        <f t="shared" si="17"/>
        <v>1.0364100607906891E-3</v>
      </c>
      <c r="K949" s="69"/>
    </row>
    <row r="950" spans="1:11" s="50" customFormat="1" x14ac:dyDescent="0.25">
      <c r="A950" s="98" t="s">
        <v>523</v>
      </c>
      <c r="B950" s="98" t="s">
        <v>77</v>
      </c>
      <c r="C950" s="98" t="s">
        <v>466</v>
      </c>
      <c r="D950" s="98" t="s">
        <v>421</v>
      </c>
      <c r="E950" s="93">
        <v>0</v>
      </c>
      <c r="F950" s="93">
        <f t="shared" si="17"/>
        <v>0</v>
      </c>
      <c r="K950" s="69"/>
    </row>
    <row r="951" spans="1:11" s="50" customFormat="1" x14ac:dyDescent="0.25">
      <c r="A951" s="98" t="s">
        <v>523</v>
      </c>
      <c r="B951" s="98" t="s">
        <v>77</v>
      </c>
      <c r="C951" s="98" t="s">
        <v>466</v>
      </c>
      <c r="D951" s="98" t="s">
        <v>422</v>
      </c>
      <c r="E951" s="93">
        <v>9.5517850742051901E-4</v>
      </c>
      <c r="F951" s="93">
        <f t="shared" si="17"/>
        <v>9.5741422581320013E-4</v>
      </c>
      <c r="K951" s="69"/>
    </row>
    <row r="952" spans="1:11" s="50" customFormat="1" x14ac:dyDescent="0.25">
      <c r="A952" s="98" t="s">
        <v>523</v>
      </c>
      <c r="B952" s="98" t="s">
        <v>77</v>
      </c>
      <c r="C952" s="98" t="s">
        <v>466</v>
      </c>
      <c r="D952" s="98" t="s">
        <v>423</v>
      </c>
      <c r="E952" s="93">
        <v>0</v>
      </c>
      <c r="F952" s="93">
        <f t="shared" si="17"/>
        <v>0</v>
      </c>
      <c r="K952" s="69"/>
    </row>
    <row r="953" spans="1:11" s="50" customFormat="1" x14ac:dyDescent="0.25">
      <c r="A953" s="98" t="s">
        <v>524</v>
      </c>
      <c r="B953" s="98" t="s">
        <v>77</v>
      </c>
      <c r="C953" s="98" t="s">
        <v>466</v>
      </c>
      <c r="D953" s="98" t="s">
        <v>75</v>
      </c>
      <c r="E953" s="93">
        <v>0</v>
      </c>
      <c r="F953" s="93">
        <f t="shared" si="17"/>
        <v>0</v>
      </c>
      <c r="K953" s="69"/>
    </row>
    <row r="954" spans="1:11" s="50" customFormat="1" x14ac:dyDescent="0.25">
      <c r="A954" s="98" t="s">
        <v>524</v>
      </c>
      <c r="B954" s="98" t="s">
        <v>77</v>
      </c>
      <c r="C954" s="98" t="s">
        <v>466</v>
      </c>
      <c r="D954" s="98" t="s">
        <v>76</v>
      </c>
      <c r="E954" s="93">
        <v>0</v>
      </c>
      <c r="F954" s="93">
        <f t="shared" si="17"/>
        <v>0</v>
      </c>
      <c r="K954" s="69"/>
    </row>
    <row r="955" spans="1:11" s="50" customFormat="1" x14ac:dyDescent="0.25">
      <c r="A955" s="98" t="s">
        <v>524</v>
      </c>
      <c r="B955" s="98" t="s">
        <v>77</v>
      </c>
      <c r="C955" s="98" t="s">
        <v>466</v>
      </c>
      <c r="D955" s="98" t="s">
        <v>83</v>
      </c>
      <c r="E955" s="93">
        <v>0</v>
      </c>
      <c r="F955" s="93">
        <f t="shared" si="17"/>
        <v>0</v>
      </c>
      <c r="K955" s="69"/>
    </row>
    <row r="956" spans="1:11" s="50" customFormat="1" x14ac:dyDescent="0.25">
      <c r="A956" s="98" t="s">
        <v>524</v>
      </c>
      <c r="B956" s="98" t="s">
        <v>77</v>
      </c>
      <c r="C956" s="98" t="s">
        <v>466</v>
      </c>
      <c r="D956" s="98" t="s">
        <v>84</v>
      </c>
      <c r="E956" s="93">
        <v>0</v>
      </c>
      <c r="F956" s="93">
        <f t="shared" si="17"/>
        <v>0</v>
      </c>
      <c r="K956" s="69"/>
    </row>
    <row r="957" spans="1:11" s="50" customFormat="1" x14ac:dyDescent="0.25">
      <c r="A957" s="98" t="s">
        <v>524</v>
      </c>
      <c r="B957" s="98" t="s">
        <v>77</v>
      </c>
      <c r="C957" s="98" t="s">
        <v>466</v>
      </c>
      <c r="D957" s="98" t="s">
        <v>226</v>
      </c>
      <c r="E957" s="93">
        <v>2.4683421667087298E-5</v>
      </c>
      <c r="F957" s="93">
        <f t="shared" si="17"/>
        <v>2.4697053492418188E-5</v>
      </c>
      <c r="K957" s="69"/>
    </row>
    <row r="958" spans="1:11" s="50" customFormat="1" x14ac:dyDescent="0.25">
      <c r="A958" s="98" t="s">
        <v>524</v>
      </c>
      <c r="B958" s="98" t="s">
        <v>77</v>
      </c>
      <c r="C958" s="98" t="s">
        <v>466</v>
      </c>
      <c r="D958" s="98" t="s">
        <v>227</v>
      </c>
      <c r="E958" s="93">
        <v>0</v>
      </c>
      <c r="F958" s="93">
        <f t="shared" si="17"/>
        <v>0</v>
      </c>
      <c r="K958" s="69"/>
    </row>
    <row r="959" spans="1:11" s="50" customFormat="1" x14ac:dyDescent="0.25">
      <c r="A959" s="98" t="s">
        <v>524</v>
      </c>
      <c r="B959" s="98" t="s">
        <v>77</v>
      </c>
      <c r="C959" s="98" t="s">
        <v>466</v>
      </c>
      <c r="D959" s="98" t="s">
        <v>276</v>
      </c>
      <c r="E959" s="93">
        <v>0</v>
      </c>
      <c r="F959" s="93">
        <f t="shared" ref="F959:F1022" si="18">E959+(E959*VLOOKUP(A959,$A$29:$F$36,6,0))</f>
        <v>0</v>
      </c>
      <c r="K959" s="69"/>
    </row>
    <row r="960" spans="1:11" s="50" customFormat="1" x14ac:dyDescent="0.25">
      <c r="A960" s="98" t="s">
        <v>524</v>
      </c>
      <c r="B960" s="98" t="s">
        <v>77</v>
      </c>
      <c r="C960" s="98" t="s">
        <v>466</v>
      </c>
      <c r="D960" s="98" t="s">
        <v>277</v>
      </c>
      <c r="E960" s="93">
        <v>0</v>
      </c>
      <c r="F960" s="93">
        <f t="shared" si="18"/>
        <v>0</v>
      </c>
      <c r="K960" s="69"/>
    </row>
    <row r="961" spans="1:11" s="50" customFormat="1" x14ac:dyDescent="0.25">
      <c r="A961" s="98" t="s">
        <v>524</v>
      </c>
      <c r="B961" s="98" t="s">
        <v>77</v>
      </c>
      <c r="C961" s="98" t="s">
        <v>466</v>
      </c>
      <c r="D961" s="98" t="s">
        <v>278</v>
      </c>
      <c r="E961" s="93">
        <v>0</v>
      </c>
      <c r="F961" s="93">
        <f t="shared" si="18"/>
        <v>0</v>
      </c>
      <c r="K961" s="69"/>
    </row>
    <row r="962" spans="1:11" s="50" customFormat="1" x14ac:dyDescent="0.25">
      <c r="A962" s="98" t="s">
        <v>524</v>
      </c>
      <c r="B962" s="98" t="s">
        <v>77</v>
      </c>
      <c r="C962" s="98" t="s">
        <v>466</v>
      </c>
      <c r="D962" s="98" t="s">
        <v>279</v>
      </c>
      <c r="E962" s="93">
        <v>0</v>
      </c>
      <c r="F962" s="93">
        <f t="shared" si="18"/>
        <v>0</v>
      </c>
      <c r="K962" s="69"/>
    </row>
    <row r="963" spans="1:11" s="50" customFormat="1" x14ac:dyDescent="0.25">
      <c r="A963" s="98" t="s">
        <v>524</v>
      </c>
      <c r="B963" s="98" t="s">
        <v>77</v>
      </c>
      <c r="C963" s="98" t="s">
        <v>466</v>
      </c>
      <c r="D963" s="98" t="s">
        <v>280</v>
      </c>
      <c r="E963" s="93">
        <v>0</v>
      </c>
      <c r="F963" s="93">
        <f t="shared" si="18"/>
        <v>0</v>
      </c>
      <c r="K963" s="69"/>
    </row>
    <row r="964" spans="1:11" s="50" customFormat="1" x14ac:dyDescent="0.25">
      <c r="A964" s="98" t="s">
        <v>524</v>
      </c>
      <c r="B964" s="98" t="s">
        <v>77</v>
      </c>
      <c r="C964" s="98" t="s">
        <v>466</v>
      </c>
      <c r="D964" s="98" t="s">
        <v>281</v>
      </c>
      <c r="E964" s="93">
        <v>0</v>
      </c>
      <c r="F964" s="93">
        <f t="shared" si="18"/>
        <v>0</v>
      </c>
      <c r="K964" s="69"/>
    </row>
    <row r="965" spans="1:11" s="50" customFormat="1" x14ac:dyDescent="0.25">
      <c r="A965" s="98" t="s">
        <v>524</v>
      </c>
      <c r="B965" s="98" t="s">
        <v>77</v>
      </c>
      <c r="C965" s="98" t="s">
        <v>466</v>
      </c>
      <c r="D965" s="98" t="s">
        <v>381</v>
      </c>
      <c r="E965" s="93">
        <v>1.71636107403503E-5</v>
      </c>
      <c r="F965" s="93">
        <f t="shared" si="18"/>
        <v>1.7173089626495644E-5</v>
      </c>
      <c r="K965" s="69"/>
    </row>
    <row r="966" spans="1:11" s="50" customFormat="1" x14ac:dyDescent="0.25">
      <c r="A966" s="98" t="s">
        <v>524</v>
      </c>
      <c r="B966" s="98" t="s">
        <v>77</v>
      </c>
      <c r="C966" s="98" t="s">
        <v>466</v>
      </c>
      <c r="D966" s="98" t="s">
        <v>385</v>
      </c>
      <c r="E966" s="93">
        <v>2.86652696275036E-6</v>
      </c>
      <c r="F966" s="93">
        <f t="shared" si="18"/>
        <v>2.8681100493819268E-6</v>
      </c>
      <c r="K966" s="69"/>
    </row>
    <row r="967" spans="1:11" s="50" customFormat="1" x14ac:dyDescent="0.25">
      <c r="A967" s="98" t="s">
        <v>524</v>
      </c>
      <c r="B967" s="98" t="s">
        <v>77</v>
      </c>
      <c r="C967" s="98" t="s">
        <v>466</v>
      </c>
      <c r="D967" s="98" t="s">
        <v>386</v>
      </c>
      <c r="E967" s="93">
        <v>0</v>
      </c>
      <c r="F967" s="93">
        <f t="shared" si="18"/>
        <v>0</v>
      </c>
      <c r="K967" s="69"/>
    </row>
    <row r="968" spans="1:11" s="50" customFormat="1" x14ac:dyDescent="0.25">
      <c r="A968" s="98" t="s">
        <v>524</v>
      </c>
      <c r="B968" s="98" t="s">
        <v>77</v>
      </c>
      <c r="C968" s="98" t="s">
        <v>466</v>
      </c>
      <c r="D968" s="98" t="s">
        <v>416</v>
      </c>
      <c r="E968" s="93">
        <v>0</v>
      </c>
      <c r="F968" s="93">
        <f t="shared" si="18"/>
        <v>0</v>
      </c>
      <c r="K968" s="69"/>
    </row>
    <row r="969" spans="1:11" s="50" customFormat="1" x14ac:dyDescent="0.25">
      <c r="A969" s="98" t="s">
        <v>524</v>
      </c>
      <c r="B969" s="98" t="s">
        <v>77</v>
      </c>
      <c r="C969" s="98" t="s">
        <v>466</v>
      </c>
      <c r="D969" s="98" t="s">
        <v>420</v>
      </c>
      <c r="E969" s="93">
        <v>1.27815711631297E-6</v>
      </c>
      <c r="F969" s="93">
        <f t="shared" si="18"/>
        <v>1.2788629995892032E-6</v>
      </c>
      <c r="K969" s="69"/>
    </row>
    <row r="970" spans="1:11" s="50" customFormat="1" x14ac:dyDescent="0.25">
      <c r="A970" s="98" t="s">
        <v>524</v>
      </c>
      <c r="B970" s="98" t="s">
        <v>77</v>
      </c>
      <c r="C970" s="98" t="s">
        <v>466</v>
      </c>
      <c r="D970" s="98" t="s">
        <v>421</v>
      </c>
      <c r="E970" s="93">
        <v>0</v>
      </c>
      <c r="F970" s="93">
        <f t="shared" si="18"/>
        <v>0</v>
      </c>
      <c r="K970" s="69"/>
    </row>
    <row r="971" spans="1:11" s="50" customFormat="1" x14ac:dyDescent="0.25">
      <c r="A971" s="98" t="s">
        <v>524</v>
      </c>
      <c r="B971" s="98" t="s">
        <v>77</v>
      </c>
      <c r="C971" s="98" t="s">
        <v>466</v>
      </c>
      <c r="D971" s="98" t="s">
        <v>422</v>
      </c>
      <c r="E971" s="93">
        <v>1.0042997357688099E-6</v>
      </c>
      <c r="F971" s="93">
        <f t="shared" si="18"/>
        <v>1.0048543768053123E-6</v>
      </c>
      <c r="K971" s="69"/>
    </row>
    <row r="972" spans="1:11" s="50" customFormat="1" x14ac:dyDescent="0.25">
      <c r="A972" s="98" t="s">
        <v>524</v>
      </c>
      <c r="B972" s="98" t="s">
        <v>77</v>
      </c>
      <c r="C972" s="98" t="s">
        <v>466</v>
      </c>
      <c r="D972" s="98" t="s">
        <v>423</v>
      </c>
      <c r="E972" s="93">
        <v>0</v>
      </c>
      <c r="F972" s="93">
        <f t="shared" si="18"/>
        <v>0</v>
      </c>
      <c r="K972" s="69"/>
    </row>
    <row r="973" spans="1:11" s="50" customFormat="1" x14ac:dyDescent="0.25">
      <c r="A973" s="98" t="s">
        <v>518</v>
      </c>
      <c r="B973" s="98" t="s">
        <v>251</v>
      </c>
      <c r="C973" s="98" t="s">
        <v>467</v>
      </c>
      <c r="D973" s="98" t="s">
        <v>250</v>
      </c>
      <c r="E973" s="93">
        <v>2.8373745580092299E-4</v>
      </c>
      <c r="F973" s="93">
        <f t="shared" si="18"/>
        <v>2.8410777217227813E-4</v>
      </c>
      <c r="K973" s="69"/>
    </row>
    <row r="974" spans="1:11" s="50" customFormat="1" x14ac:dyDescent="0.25">
      <c r="A974" s="98" t="s">
        <v>519</v>
      </c>
      <c r="B974" s="98" t="s">
        <v>251</v>
      </c>
      <c r="C974" s="98" t="s">
        <v>467</v>
      </c>
      <c r="D974" s="98" t="s">
        <v>250</v>
      </c>
      <c r="E974" s="93">
        <v>6.3190269347625401E-4</v>
      </c>
      <c r="F974" s="93">
        <f t="shared" si="18"/>
        <v>6.3346125176783541E-4</v>
      </c>
      <c r="K974" s="69"/>
    </row>
    <row r="975" spans="1:11" s="50" customFormat="1" x14ac:dyDescent="0.25">
      <c r="A975" s="98" t="s">
        <v>520</v>
      </c>
      <c r="B975" s="98" t="s">
        <v>251</v>
      </c>
      <c r="C975" s="98" t="s">
        <v>467</v>
      </c>
      <c r="D975" s="98" t="s">
        <v>250</v>
      </c>
      <c r="E975" s="93">
        <v>6.5267026625343103E-4</v>
      </c>
      <c r="F975" s="93">
        <f t="shared" si="18"/>
        <v>6.5267026625343103E-4</v>
      </c>
      <c r="K975" s="69"/>
    </row>
    <row r="976" spans="1:11" s="50" customFormat="1" x14ac:dyDescent="0.25">
      <c r="A976" s="98" t="s">
        <v>521</v>
      </c>
      <c r="B976" s="98" t="s">
        <v>251</v>
      </c>
      <c r="C976" s="98" t="s">
        <v>467</v>
      </c>
      <c r="D976" s="98" t="s">
        <v>250</v>
      </c>
      <c r="E976" s="93">
        <v>9.21025492000555E-4</v>
      </c>
      <c r="F976" s="93">
        <f t="shared" si="18"/>
        <v>9.2389593262351747E-4</v>
      </c>
      <c r="K976" s="69"/>
    </row>
    <row r="977" spans="1:11" s="50" customFormat="1" x14ac:dyDescent="0.25">
      <c r="A977" s="98" t="s">
        <v>522</v>
      </c>
      <c r="B977" s="98" t="s">
        <v>251</v>
      </c>
      <c r="C977" s="98" t="s">
        <v>467</v>
      </c>
      <c r="D977" s="98" t="s">
        <v>250</v>
      </c>
      <c r="E977" s="93">
        <v>6.7793883540969899E-4</v>
      </c>
      <c r="F977" s="93">
        <f t="shared" si="18"/>
        <v>6.7947230237414566E-4</v>
      </c>
      <c r="K977" s="69"/>
    </row>
    <row r="978" spans="1:11" s="50" customFormat="1" x14ac:dyDescent="0.25">
      <c r="A978" s="98" t="s">
        <v>523</v>
      </c>
      <c r="B978" s="98" t="s">
        <v>251</v>
      </c>
      <c r="C978" s="98" t="s">
        <v>467</v>
      </c>
      <c r="D978" s="98" t="s">
        <v>250</v>
      </c>
      <c r="E978" s="93">
        <v>2.70700933199751E-4</v>
      </c>
      <c r="F978" s="93">
        <f t="shared" si="18"/>
        <v>2.7133454361976035E-4</v>
      </c>
      <c r="K978" s="69"/>
    </row>
    <row r="979" spans="1:11" s="50" customFormat="1" x14ac:dyDescent="0.25">
      <c r="A979" s="98" t="s">
        <v>524</v>
      </c>
      <c r="B979" s="98" t="s">
        <v>251</v>
      </c>
      <c r="C979" s="98" t="s">
        <v>467</v>
      </c>
      <c r="D979" s="98" t="s">
        <v>250</v>
      </c>
      <c r="E979" s="93">
        <v>4.1308200349390601E-4</v>
      </c>
      <c r="F979" s="93">
        <f t="shared" si="18"/>
        <v>4.1331013482006127E-4</v>
      </c>
      <c r="K979" s="69"/>
    </row>
    <row r="980" spans="1:11" s="50" customFormat="1" x14ac:dyDescent="0.25">
      <c r="A980" s="98" t="s">
        <v>518</v>
      </c>
      <c r="B980" s="98" t="s">
        <v>332</v>
      </c>
      <c r="C980" s="98" t="s">
        <v>468</v>
      </c>
      <c r="D980" s="98" t="s">
        <v>331</v>
      </c>
      <c r="E980" s="93">
        <v>2.8103271080168802E-3</v>
      </c>
      <c r="F980" s="93">
        <f t="shared" si="18"/>
        <v>2.8139949710912987E-3</v>
      </c>
      <c r="K980" s="69"/>
    </row>
    <row r="981" spans="1:11" s="50" customFormat="1" x14ac:dyDescent="0.25">
      <c r="A981" s="98" t="s">
        <v>519</v>
      </c>
      <c r="B981" s="98" t="s">
        <v>332</v>
      </c>
      <c r="C981" s="98" t="s">
        <v>468</v>
      </c>
      <c r="D981" s="98" t="s">
        <v>331</v>
      </c>
      <c r="E981" s="93">
        <v>6.4892360631251303E-4</v>
      </c>
      <c r="F981" s="93">
        <f t="shared" si="18"/>
        <v>6.5052414588555611E-4</v>
      </c>
      <c r="K981" s="69"/>
    </row>
    <row r="982" spans="1:11" s="50" customFormat="1" x14ac:dyDescent="0.25">
      <c r="A982" s="98" t="s">
        <v>520</v>
      </c>
      <c r="B982" s="98" t="s">
        <v>332</v>
      </c>
      <c r="C982" s="98" t="s">
        <v>468</v>
      </c>
      <c r="D982" s="98" t="s">
        <v>331</v>
      </c>
      <c r="E982" s="93">
        <v>6.3271810757539097E-4</v>
      </c>
      <c r="F982" s="93">
        <f t="shared" si="18"/>
        <v>6.3271810757539097E-4</v>
      </c>
      <c r="K982" s="69"/>
    </row>
    <row r="983" spans="1:11" s="50" customFormat="1" x14ac:dyDescent="0.25">
      <c r="A983" s="98" t="s">
        <v>521</v>
      </c>
      <c r="B983" s="98" t="s">
        <v>332</v>
      </c>
      <c r="C983" s="98" t="s">
        <v>468</v>
      </c>
      <c r="D983" s="98" t="s">
        <v>331</v>
      </c>
      <c r="E983" s="93">
        <v>1.21508511799934E-3</v>
      </c>
      <c r="F983" s="93">
        <f t="shared" si="18"/>
        <v>1.2188720160964672E-3</v>
      </c>
      <c r="K983" s="69"/>
    </row>
    <row r="984" spans="1:11" s="50" customFormat="1" x14ac:dyDescent="0.25">
      <c r="A984" s="98" t="s">
        <v>522</v>
      </c>
      <c r="B984" s="98" t="s">
        <v>332</v>
      </c>
      <c r="C984" s="98" t="s">
        <v>468</v>
      </c>
      <c r="D984" s="98" t="s">
        <v>331</v>
      </c>
      <c r="E984" s="93">
        <v>2.3148481416020001E-3</v>
      </c>
      <c r="F984" s="93">
        <f t="shared" si="18"/>
        <v>2.3200842233359995E-3</v>
      </c>
      <c r="K984" s="69"/>
    </row>
    <row r="985" spans="1:11" s="50" customFormat="1" x14ac:dyDescent="0.25">
      <c r="A985" s="98" t="s">
        <v>523</v>
      </c>
      <c r="B985" s="98" t="s">
        <v>332</v>
      </c>
      <c r="C985" s="98" t="s">
        <v>468</v>
      </c>
      <c r="D985" s="98" t="s">
        <v>331</v>
      </c>
      <c r="E985" s="93">
        <v>1.7312902185142901E-4</v>
      </c>
      <c r="F985" s="93">
        <f t="shared" si="18"/>
        <v>1.7353425263860975E-4</v>
      </c>
      <c r="K985" s="69"/>
    </row>
    <row r="986" spans="1:11" s="50" customFormat="1" x14ac:dyDescent="0.25">
      <c r="A986" s="98" t="s">
        <v>524</v>
      </c>
      <c r="B986" s="98" t="s">
        <v>332</v>
      </c>
      <c r="C986" s="98" t="s">
        <v>468</v>
      </c>
      <c r="D986" s="98" t="s">
        <v>331</v>
      </c>
      <c r="E986" s="93">
        <v>1.5531752361924299E-4</v>
      </c>
      <c r="F986" s="93">
        <f t="shared" si="18"/>
        <v>1.5540330027457707E-4</v>
      </c>
      <c r="K986" s="69"/>
    </row>
    <row r="987" spans="1:11" s="50" customFormat="1" x14ac:dyDescent="0.25">
      <c r="A987" s="98" t="s">
        <v>518</v>
      </c>
      <c r="B987" s="98" t="s">
        <v>204</v>
      </c>
      <c r="C987" s="98" t="s">
        <v>469</v>
      </c>
      <c r="D987" s="98" t="s">
        <v>203</v>
      </c>
      <c r="E987" s="93">
        <v>6.0162058911447604E-4</v>
      </c>
      <c r="F987" s="93">
        <f t="shared" si="18"/>
        <v>6.0240578665867936E-4</v>
      </c>
      <c r="K987" s="69"/>
    </row>
    <row r="988" spans="1:11" s="50" customFormat="1" x14ac:dyDescent="0.25">
      <c r="A988" s="98" t="s">
        <v>518</v>
      </c>
      <c r="B988" s="98" t="s">
        <v>204</v>
      </c>
      <c r="C988" s="98" t="s">
        <v>469</v>
      </c>
      <c r="D988" s="98" t="s">
        <v>232</v>
      </c>
      <c r="E988" s="93">
        <v>5.1425588781676902E-4</v>
      </c>
      <c r="F988" s="93">
        <f t="shared" si="18"/>
        <v>5.149270624200189E-4</v>
      </c>
      <c r="K988" s="69"/>
    </row>
    <row r="989" spans="1:11" s="50" customFormat="1" x14ac:dyDescent="0.25">
      <c r="A989" s="98" t="s">
        <v>518</v>
      </c>
      <c r="B989" s="98" t="s">
        <v>204</v>
      </c>
      <c r="C989" s="98" t="s">
        <v>469</v>
      </c>
      <c r="D989" s="98" t="s">
        <v>252</v>
      </c>
      <c r="E989" s="93">
        <v>0</v>
      </c>
      <c r="F989" s="93">
        <f t="shared" si="18"/>
        <v>0</v>
      </c>
      <c r="K989" s="69"/>
    </row>
    <row r="990" spans="1:11" s="50" customFormat="1" x14ac:dyDescent="0.25">
      <c r="A990" s="98" t="s">
        <v>518</v>
      </c>
      <c r="B990" s="98" t="s">
        <v>204</v>
      </c>
      <c r="C990" s="98" t="s">
        <v>469</v>
      </c>
      <c r="D990" s="98" t="s">
        <v>254</v>
      </c>
      <c r="E990" s="93">
        <v>0</v>
      </c>
      <c r="F990" s="93">
        <f t="shared" si="18"/>
        <v>0</v>
      </c>
      <c r="K990" s="69"/>
    </row>
    <row r="991" spans="1:11" s="50" customFormat="1" x14ac:dyDescent="0.25">
      <c r="A991" s="98" t="s">
        <v>518</v>
      </c>
      <c r="B991" s="98" t="s">
        <v>204</v>
      </c>
      <c r="C991" s="98" t="s">
        <v>469</v>
      </c>
      <c r="D991" s="98" t="s">
        <v>331</v>
      </c>
      <c r="E991" s="93">
        <v>2.26376638040061E-2</v>
      </c>
      <c r="F991" s="93">
        <f t="shared" si="18"/>
        <v>2.2667209066164713E-2</v>
      </c>
      <c r="K991" s="69"/>
    </row>
    <row r="992" spans="1:11" s="50" customFormat="1" x14ac:dyDescent="0.25">
      <c r="A992" s="98" t="s">
        <v>518</v>
      </c>
      <c r="B992" s="98" t="s">
        <v>204</v>
      </c>
      <c r="C992" s="98" t="s">
        <v>469</v>
      </c>
      <c r="D992" s="98" t="s">
        <v>333</v>
      </c>
      <c r="E992" s="93">
        <v>6.8116656120183203E-3</v>
      </c>
      <c r="F992" s="93">
        <f t="shared" si="18"/>
        <v>6.8205557717091045E-3</v>
      </c>
      <c r="K992" s="69"/>
    </row>
    <row r="993" spans="1:11" s="50" customFormat="1" x14ac:dyDescent="0.25">
      <c r="A993" s="98" t="s">
        <v>518</v>
      </c>
      <c r="B993" s="98" t="s">
        <v>204</v>
      </c>
      <c r="C993" s="98" t="s">
        <v>469</v>
      </c>
      <c r="D993" s="98" t="s">
        <v>334</v>
      </c>
      <c r="E993" s="93">
        <v>0</v>
      </c>
      <c r="F993" s="93">
        <f t="shared" si="18"/>
        <v>0</v>
      </c>
      <c r="K993" s="69"/>
    </row>
    <row r="994" spans="1:11" s="50" customFormat="1" x14ac:dyDescent="0.25">
      <c r="A994" s="98" t="s">
        <v>519</v>
      </c>
      <c r="B994" s="98" t="s">
        <v>204</v>
      </c>
      <c r="C994" s="98" t="s">
        <v>469</v>
      </c>
      <c r="D994" s="98" t="s">
        <v>203</v>
      </c>
      <c r="E994" s="93">
        <v>1.5853722868950501E-4</v>
      </c>
      <c r="F994" s="93">
        <f t="shared" si="18"/>
        <v>1.5892825331220297E-4</v>
      </c>
      <c r="K994" s="69"/>
    </row>
    <row r="995" spans="1:11" s="50" customFormat="1" x14ac:dyDescent="0.25">
      <c r="A995" s="98" t="s">
        <v>519</v>
      </c>
      <c r="B995" s="98" t="s">
        <v>204</v>
      </c>
      <c r="C995" s="98" t="s">
        <v>469</v>
      </c>
      <c r="D995" s="98" t="s">
        <v>232</v>
      </c>
      <c r="E995" s="93">
        <v>1.2993323417765401E-4</v>
      </c>
      <c r="F995" s="93">
        <f t="shared" si="18"/>
        <v>1.3025370839238716E-4</v>
      </c>
      <c r="K995" s="69"/>
    </row>
    <row r="996" spans="1:11" s="50" customFormat="1" x14ac:dyDescent="0.25">
      <c r="A996" s="98" t="s">
        <v>519</v>
      </c>
      <c r="B996" s="98" t="s">
        <v>204</v>
      </c>
      <c r="C996" s="98" t="s">
        <v>469</v>
      </c>
      <c r="D996" s="98" t="s">
        <v>252</v>
      </c>
      <c r="E996" s="93">
        <v>0</v>
      </c>
      <c r="F996" s="93">
        <f t="shared" si="18"/>
        <v>0</v>
      </c>
      <c r="K996" s="69"/>
    </row>
    <row r="997" spans="1:11" s="50" customFormat="1" x14ac:dyDescent="0.25">
      <c r="A997" s="98" t="s">
        <v>519</v>
      </c>
      <c r="B997" s="98" t="s">
        <v>204</v>
      </c>
      <c r="C997" s="98" t="s">
        <v>469</v>
      </c>
      <c r="D997" s="98" t="s">
        <v>254</v>
      </c>
      <c r="E997" s="93">
        <v>0</v>
      </c>
      <c r="F997" s="93">
        <f t="shared" si="18"/>
        <v>0</v>
      </c>
      <c r="K997" s="69"/>
    </row>
    <row r="998" spans="1:11" s="50" customFormat="1" x14ac:dyDescent="0.25">
      <c r="A998" s="98" t="s">
        <v>519</v>
      </c>
      <c r="B998" s="98" t="s">
        <v>204</v>
      </c>
      <c r="C998" s="98" t="s">
        <v>469</v>
      </c>
      <c r="D998" s="98" t="s">
        <v>331</v>
      </c>
      <c r="E998" s="93">
        <v>5.3077460666634598E-3</v>
      </c>
      <c r="F998" s="93">
        <f t="shared" si="18"/>
        <v>5.320837372852231E-3</v>
      </c>
      <c r="K998" s="69"/>
    </row>
    <row r="999" spans="1:11" s="50" customFormat="1" x14ac:dyDescent="0.25">
      <c r="A999" s="98" t="s">
        <v>519</v>
      </c>
      <c r="B999" s="98" t="s">
        <v>204</v>
      </c>
      <c r="C999" s="98" t="s">
        <v>469</v>
      </c>
      <c r="D999" s="98" t="s">
        <v>333</v>
      </c>
      <c r="E999" s="93">
        <v>1.4938237866007099E-3</v>
      </c>
      <c r="F999" s="93">
        <f t="shared" si="18"/>
        <v>1.497508232754848E-3</v>
      </c>
      <c r="K999" s="69"/>
    </row>
    <row r="1000" spans="1:11" s="50" customFormat="1" x14ac:dyDescent="0.25">
      <c r="A1000" s="98" t="s">
        <v>519</v>
      </c>
      <c r="B1000" s="98" t="s">
        <v>204</v>
      </c>
      <c r="C1000" s="98" t="s">
        <v>469</v>
      </c>
      <c r="D1000" s="98" t="s">
        <v>334</v>
      </c>
      <c r="E1000" s="93">
        <v>0</v>
      </c>
      <c r="F1000" s="93">
        <f t="shared" si="18"/>
        <v>0</v>
      </c>
      <c r="K1000" s="69"/>
    </row>
    <row r="1001" spans="1:11" s="50" customFormat="1" x14ac:dyDescent="0.25">
      <c r="A1001" s="98" t="s">
        <v>520</v>
      </c>
      <c r="B1001" s="98" t="s">
        <v>204</v>
      </c>
      <c r="C1001" s="98" t="s">
        <v>469</v>
      </c>
      <c r="D1001" s="98" t="s">
        <v>203</v>
      </c>
      <c r="E1001" s="93">
        <v>1.5516970010615001E-4</v>
      </c>
      <c r="F1001" s="93">
        <f t="shared" si="18"/>
        <v>1.5516970010615001E-4</v>
      </c>
      <c r="K1001" s="69"/>
    </row>
    <row r="1002" spans="1:11" s="50" customFormat="1" x14ac:dyDescent="0.25">
      <c r="A1002" s="98" t="s">
        <v>520</v>
      </c>
      <c r="B1002" s="98" t="s">
        <v>204</v>
      </c>
      <c r="C1002" s="98" t="s">
        <v>469</v>
      </c>
      <c r="D1002" s="98" t="s">
        <v>232</v>
      </c>
      <c r="E1002" s="93">
        <v>1.2687563151812E-4</v>
      </c>
      <c r="F1002" s="93">
        <f t="shared" si="18"/>
        <v>1.2687563151812E-4</v>
      </c>
      <c r="K1002" s="69"/>
    </row>
    <row r="1003" spans="1:11" s="50" customFormat="1" x14ac:dyDescent="0.25">
      <c r="A1003" s="98" t="s">
        <v>520</v>
      </c>
      <c r="B1003" s="98" t="s">
        <v>204</v>
      </c>
      <c r="C1003" s="98" t="s">
        <v>469</v>
      </c>
      <c r="D1003" s="98" t="s">
        <v>252</v>
      </c>
      <c r="E1003" s="93">
        <v>0</v>
      </c>
      <c r="F1003" s="93">
        <f t="shared" si="18"/>
        <v>0</v>
      </c>
      <c r="K1003" s="69"/>
    </row>
    <row r="1004" spans="1:11" s="50" customFormat="1" x14ac:dyDescent="0.25">
      <c r="A1004" s="98" t="s">
        <v>520</v>
      </c>
      <c r="B1004" s="98" t="s">
        <v>204</v>
      </c>
      <c r="C1004" s="98" t="s">
        <v>469</v>
      </c>
      <c r="D1004" s="98" t="s">
        <v>254</v>
      </c>
      <c r="E1004" s="93">
        <v>0</v>
      </c>
      <c r="F1004" s="93">
        <f t="shared" si="18"/>
        <v>0</v>
      </c>
      <c r="K1004" s="69"/>
    </row>
    <row r="1005" spans="1:11" s="50" customFormat="1" x14ac:dyDescent="0.25">
      <c r="A1005" s="98" t="s">
        <v>520</v>
      </c>
      <c r="B1005" s="98" t="s">
        <v>204</v>
      </c>
      <c r="C1005" s="98" t="s">
        <v>469</v>
      </c>
      <c r="D1005" s="98" t="s">
        <v>331</v>
      </c>
      <c r="E1005" s="93">
        <v>5.1660829942070004E-3</v>
      </c>
      <c r="F1005" s="93">
        <f t="shared" si="18"/>
        <v>5.1660829942070004E-3</v>
      </c>
      <c r="K1005" s="69"/>
    </row>
    <row r="1006" spans="1:11" s="50" customFormat="1" x14ac:dyDescent="0.25">
      <c r="A1006" s="98" t="s">
        <v>520</v>
      </c>
      <c r="B1006" s="98" t="s">
        <v>204</v>
      </c>
      <c r="C1006" s="98" t="s">
        <v>469</v>
      </c>
      <c r="D1006" s="98" t="s">
        <v>333</v>
      </c>
      <c r="E1006" s="93">
        <v>1.4504638827299E-3</v>
      </c>
      <c r="F1006" s="93">
        <f t="shared" si="18"/>
        <v>1.4504638827299E-3</v>
      </c>
      <c r="K1006" s="69"/>
    </row>
    <row r="1007" spans="1:11" s="50" customFormat="1" x14ac:dyDescent="0.25">
      <c r="A1007" s="98" t="s">
        <v>520</v>
      </c>
      <c r="B1007" s="98" t="s">
        <v>204</v>
      </c>
      <c r="C1007" s="98" t="s">
        <v>469</v>
      </c>
      <c r="D1007" s="98" t="s">
        <v>334</v>
      </c>
      <c r="E1007" s="93">
        <v>0</v>
      </c>
      <c r="F1007" s="93">
        <f t="shared" si="18"/>
        <v>0</v>
      </c>
      <c r="K1007" s="69"/>
    </row>
    <row r="1008" spans="1:11" s="50" customFormat="1" x14ac:dyDescent="0.25">
      <c r="A1008" s="98" t="s">
        <v>521</v>
      </c>
      <c r="B1008" s="98" t="s">
        <v>204</v>
      </c>
      <c r="C1008" s="98" t="s">
        <v>469</v>
      </c>
      <c r="D1008" s="98" t="s">
        <v>203</v>
      </c>
      <c r="E1008" s="93">
        <v>2.4921436436291998E-4</v>
      </c>
      <c r="F1008" s="93">
        <f t="shared" si="18"/>
        <v>2.4999105843002912E-4</v>
      </c>
      <c r="K1008" s="69"/>
    </row>
    <row r="1009" spans="1:11" s="50" customFormat="1" x14ac:dyDescent="0.25">
      <c r="A1009" s="98" t="s">
        <v>521</v>
      </c>
      <c r="B1009" s="98" t="s">
        <v>204</v>
      </c>
      <c r="C1009" s="98" t="s">
        <v>469</v>
      </c>
      <c r="D1009" s="98" t="s">
        <v>232</v>
      </c>
      <c r="E1009" s="93">
        <v>2.2427502710508501E-4</v>
      </c>
      <c r="F1009" s="93">
        <f t="shared" si="18"/>
        <v>2.2497399597631585E-4</v>
      </c>
      <c r="K1009" s="69"/>
    </row>
    <row r="1010" spans="1:11" s="50" customFormat="1" x14ac:dyDescent="0.25">
      <c r="A1010" s="98" t="s">
        <v>521</v>
      </c>
      <c r="B1010" s="98" t="s">
        <v>204</v>
      </c>
      <c r="C1010" s="98" t="s">
        <v>469</v>
      </c>
      <c r="D1010" s="98" t="s">
        <v>252</v>
      </c>
      <c r="E1010" s="93">
        <v>1.30764784118635E-4</v>
      </c>
      <c r="F1010" s="93">
        <f t="shared" si="18"/>
        <v>1.3117232175103186E-4</v>
      </c>
      <c r="K1010" s="69"/>
    </row>
    <row r="1011" spans="1:11" s="50" customFormat="1" x14ac:dyDescent="0.25">
      <c r="A1011" s="98" t="s">
        <v>521</v>
      </c>
      <c r="B1011" s="98" t="s">
        <v>204</v>
      </c>
      <c r="C1011" s="98" t="s">
        <v>469</v>
      </c>
      <c r="D1011" s="98" t="s">
        <v>254</v>
      </c>
      <c r="E1011" s="93">
        <v>5.1199156372700801E-5</v>
      </c>
      <c r="F1011" s="93">
        <f t="shared" si="18"/>
        <v>5.1358722138892994E-5</v>
      </c>
      <c r="K1011" s="69"/>
    </row>
    <row r="1012" spans="1:11" s="50" customFormat="1" x14ac:dyDescent="0.25">
      <c r="A1012" s="98" t="s">
        <v>521</v>
      </c>
      <c r="B1012" s="98" t="s">
        <v>204</v>
      </c>
      <c r="C1012" s="98" t="s">
        <v>469</v>
      </c>
      <c r="D1012" s="98" t="s">
        <v>331</v>
      </c>
      <c r="E1012" s="93">
        <v>9.6964125476480395E-3</v>
      </c>
      <c r="F1012" s="93">
        <f t="shared" si="18"/>
        <v>9.7266320982636427E-3</v>
      </c>
      <c r="K1012" s="69"/>
    </row>
    <row r="1013" spans="1:11" s="50" customFormat="1" x14ac:dyDescent="0.25">
      <c r="A1013" s="98" t="s">
        <v>521</v>
      </c>
      <c r="B1013" s="98" t="s">
        <v>204</v>
      </c>
      <c r="C1013" s="98" t="s">
        <v>469</v>
      </c>
      <c r="D1013" s="98" t="s">
        <v>333</v>
      </c>
      <c r="E1013" s="93">
        <v>3.0966756873691301E-3</v>
      </c>
      <c r="F1013" s="93">
        <f t="shared" si="18"/>
        <v>3.1063266946065706E-3</v>
      </c>
      <c r="K1013" s="69"/>
    </row>
    <row r="1014" spans="1:11" s="50" customFormat="1" x14ac:dyDescent="0.25">
      <c r="A1014" s="98" t="s">
        <v>521</v>
      </c>
      <c r="B1014" s="98" t="s">
        <v>204</v>
      </c>
      <c r="C1014" s="98" t="s">
        <v>469</v>
      </c>
      <c r="D1014" s="98" t="s">
        <v>334</v>
      </c>
      <c r="E1014" s="93">
        <v>0</v>
      </c>
      <c r="F1014" s="93">
        <f t="shared" si="18"/>
        <v>0</v>
      </c>
      <c r="K1014" s="69"/>
    </row>
    <row r="1015" spans="1:11" s="50" customFormat="1" x14ac:dyDescent="0.25">
      <c r="A1015" s="98" t="s">
        <v>522</v>
      </c>
      <c r="B1015" s="98" t="s">
        <v>204</v>
      </c>
      <c r="C1015" s="98" t="s">
        <v>469</v>
      </c>
      <c r="D1015" s="98" t="s">
        <v>203</v>
      </c>
      <c r="E1015" s="93">
        <v>6.0920792862557505E-4</v>
      </c>
      <c r="F1015" s="93">
        <f t="shared" si="18"/>
        <v>6.1058592938940763E-4</v>
      </c>
      <c r="K1015" s="69"/>
    </row>
    <row r="1016" spans="1:11" s="50" customFormat="1" x14ac:dyDescent="0.25">
      <c r="A1016" s="98" t="s">
        <v>522</v>
      </c>
      <c r="B1016" s="98" t="s">
        <v>204</v>
      </c>
      <c r="C1016" s="98" t="s">
        <v>469</v>
      </c>
      <c r="D1016" s="98" t="s">
        <v>232</v>
      </c>
      <c r="E1016" s="93">
        <v>5.4910852236012399E-4</v>
      </c>
      <c r="F1016" s="93">
        <f t="shared" si="18"/>
        <v>5.5035058098688275E-4</v>
      </c>
      <c r="K1016" s="69"/>
    </row>
    <row r="1017" spans="1:11" s="50" customFormat="1" x14ac:dyDescent="0.25">
      <c r="A1017" s="98" t="s">
        <v>522</v>
      </c>
      <c r="B1017" s="98" t="s">
        <v>204</v>
      </c>
      <c r="C1017" s="98" t="s">
        <v>469</v>
      </c>
      <c r="D1017" s="98" t="s">
        <v>252</v>
      </c>
      <c r="E1017" s="93">
        <v>2.1734655253906201E-5</v>
      </c>
      <c r="F1017" s="93">
        <f t="shared" si="18"/>
        <v>2.1783818060452547E-5</v>
      </c>
      <c r="K1017" s="69"/>
    </row>
    <row r="1018" spans="1:11" s="50" customFormat="1" x14ac:dyDescent="0.25">
      <c r="A1018" s="98" t="s">
        <v>522</v>
      </c>
      <c r="B1018" s="98" t="s">
        <v>204</v>
      </c>
      <c r="C1018" s="98" t="s">
        <v>469</v>
      </c>
      <c r="D1018" s="98" t="s">
        <v>254</v>
      </c>
      <c r="E1018" s="93">
        <v>7.6139716432711802E-6</v>
      </c>
      <c r="F1018" s="93">
        <f t="shared" si="18"/>
        <v>7.6311941025453044E-6</v>
      </c>
      <c r="K1018" s="69"/>
    </row>
    <row r="1019" spans="1:11" s="50" customFormat="1" x14ac:dyDescent="0.25">
      <c r="A1019" s="98" t="s">
        <v>522</v>
      </c>
      <c r="B1019" s="98" t="s">
        <v>204</v>
      </c>
      <c r="C1019" s="98" t="s">
        <v>469</v>
      </c>
      <c r="D1019" s="98" t="s">
        <v>331</v>
      </c>
      <c r="E1019" s="93">
        <v>1.8488610189517699E-2</v>
      </c>
      <c r="F1019" s="93">
        <f t="shared" si="18"/>
        <v>1.8530430589033569E-2</v>
      </c>
      <c r="K1019" s="69"/>
    </row>
    <row r="1020" spans="1:11" s="50" customFormat="1" x14ac:dyDescent="0.25">
      <c r="A1020" s="98" t="s">
        <v>522</v>
      </c>
      <c r="B1020" s="98" t="s">
        <v>204</v>
      </c>
      <c r="C1020" s="98" t="s">
        <v>469</v>
      </c>
      <c r="D1020" s="98" t="s">
        <v>333</v>
      </c>
      <c r="E1020" s="93">
        <v>6.0499678615282201E-3</v>
      </c>
      <c r="F1020" s="93">
        <f t="shared" si="18"/>
        <v>6.063652615029635E-3</v>
      </c>
      <c r="K1020" s="69"/>
    </row>
    <row r="1021" spans="1:11" s="50" customFormat="1" x14ac:dyDescent="0.25">
      <c r="A1021" s="98" t="s">
        <v>522</v>
      </c>
      <c r="B1021" s="98" t="s">
        <v>204</v>
      </c>
      <c r="C1021" s="98" t="s">
        <v>469</v>
      </c>
      <c r="D1021" s="98" t="s">
        <v>334</v>
      </c>
      <c r="E1021" s="93">
        <v>0</v>
      </c>
      <c r="F1021" s="93">
        <f t="shared" si="18"/>
        <v>0</v>
      </c>
      <c r="K1021" s="69"/>
    </row>
    <row r="1022" spans="1:11" s="50" customFormat="1" x14ac:dyDescent="0.25">
      <c r="A1022" s="98" t="s">
        <v>523</v>
      </c>
      <c r="B1022" s="98" t="s">
        <v>204</v>
      </c>
      <c r="C1022" s="98" t="s">
        <v>469</v>
      </c>
      <c r="D1022" s="98" t="s">
        <v>203</v>
      </c>
      <c r="E1022" s="93">
        <v>5.0791057672060299E-5</v>
      </c>
      <c r="F1022" s="93">
        <f t="shared" si="18"/>
        <v>5.0909940688102829E-5</v>
      </c>
      <c r="K1022" s="69"/>
    </row>
    <row r="1023" spans="1:11" s="50" customFormat="1" x14ac:dyDescent="0.25">
      <c r="A1023" s="98" t="s">
        <v>523</v>
      </c>
      <c r="B1023" s="98" t="s">
        <v>204</v>
      </c>
      <c r="C1023" s="98" t="s">
        <v>469</v>
      </c>
      <c r="D1023" s="98" t="s">
        <v>232</v>
      </c>
      <c r="E1023" s="93">
        <v>4.6629003874493503E-5</v>
      </c>
      <c r="F1023" s="93">
        <f t="shared" ref="F1023:F1086" si="19">E1023+(E1023*VLOOKUP(A1023,$A$29:$F$36,6,0))</f>
        <v>4.6738145067249329E-5</v>
      </c>
      <c r="K1023" s="69"/>
    </row>
    <row r="1024" spans="1:11" s="50" customFormat="1" x14ac:dyDescent="0.25">
      <c r="A1024" s="98" t="s">
        <v>523</v>
      </c>
      <c r="B1024" s="98" t="s">
        <v>204</v>
      </c>
      <c r="C1024" s="98" t="s">
        <v>469</v>
      </c>
      <c r="D1024" s="98" t="s">
        <v>252</v>
      </c>
      <c r="E1024" s="93">
        <v>4.7489770997230698E-5</v>
      </c>
      <c r="F1024" s="93">
        <f t="shared" si="19"/>
        <v>4.7600926926366342E-5</v>
      </c>
      <c r="K1024" s="69"/>
    </row>
    <row r="1025" spans="1:11" s="50" customFormat="1" x14ac:dyDescent="0.25">
      <c r="A1025" s="98" t="s">
        <v>523</v>
      </c>
      <c r="B1025" s="98" t="s">
        <v>204</v>
      </c>
      <c r="C1025" s="98" t="s">
        <v>469</v>
      </c>
      <c r="D1025" s="98" t="s">
        <v>254</v>
      </c>
      <c r="E1025" s="93">
        <v>2.2887873032561699E-5</v>
      </c>
      <c r="F1025" s="93">
        <f t="shared" si="19"/>
        <v>2.2941445049007544E-5</v>
      </c>
      <c r="K1025" s="69"/>
    </row>
    <row r="1026" spans="1:11" s="50" customFormat="1" x14ac:dyDescent="0.25">
      <c r="A1026" s="98" t="s">
        <v>523</v>
      </c>
      <c r="B1026" s="98" t="s">
        <v>204</v>
      </c>
      <c r="C1026" s="98" t="s">
        <v>469</v>
      </c>
      <c r="D1026" s="98" t="s">
        <v>331</v>
      </c>
      <c r="E1026" s="93">
        <v>1.45119223400486E-3</v>
      </c>
      <c r="F1026" s="93">
        <f t="shared" si="19"/>
        <v>1.4545889364470479E-3</v>
      </c>
      <c r="K1026" s="69"/>
    </row>
    <row r="1027" spans="1:11" s="50" customFormat="1" x14ac:dyDescent="0.25">
      <c r="A1027" s="98" t="s">
        <v>523</v>
      </c>
      <c r="B1027" s="98" t="s">
        <v>204</v>
      </c>
      <c r="C1027" s="98" t="s">
        <v>469</v>
      </c>
      <c r="D1027" s="98" t="s">
        <v>333</v>
      </c>
      <c r="E1027" s="93">
        <v>4.0647038174754398E-4</v>
      </c>
      <c r="F1027" s="93">
        <f t="shared" si="19"/>
        <v>4.0742177805880227E-4</v>
      </c>
      <c r="K1027" s="69"/>
    </row>
    <row r="1028" spans="1:11" s="50" customFormat="1" x14ac:dyDescent="0.25">
      <c r="A1028" s="98" t="s">
        <v>523</v>
      </c>
      <c r="B1028" s="98" t="s">
        <v>204</v>
      </c>
      <c r="C1028" s="98" t="s">
        <v>469</v>
      </c>
      <c r="D1028" s="98" t="s">
        <v>334</v>
      </c>
      <c r="E1028" s="93">
        <v>0</v>
      </c>
      <c r="F1028" s="93">
        <f t="shared" si="19"/>
        <v>0</v>
      </c>
      <c r="K1028" s="69"/>
    </row>
    <row r="1029" spans="1:11" s="50" customFormat="1" x14ac:dyDescent="0.25">
      <c r="A1029" s="98" t="s">
        <v>524</v>
      </c>
      <c r="B1029" s="98" t="s">
        <v>204</v>
      </c>
      <c r="C1029" s="98" t="s">
        <v>469</v>
      </c>
      <c r="D1029" s="98" t="s">
        <v>203</v>
      </c>
      <c r="E1029" s="93">
        <v>4.1031916545903403E-5</v>
      </c>
      <c r="F1029" s="93">
        <f t="shared" si="19"/>
        <v>4.1054577096247245E-5</v>
      </c>
      <c r="K1029" s="69"/>
    </row>
    <row r="1030" spans="1:11" s="50" customFormat="1" x14ac:dyDescent="0.25">
      <c r="A1030" s="98" t="s">
        <v>524</v>
      </c>
      <c r="B1030" s="98" t="s">
        <v>204</v>
      </c>
      <c r="C1030" s="98" t="s">
        <v>469</v>
      </c>
      <c r="D1030" s="98" t="s">
        <v>232</v>
      </c>
      <c r="E1030" s="93">
        <v>4.0113173612740897E-5</v>
      </c>
      <c r="F1030" s="93">
        <f t="shared" si="19"/>
        <v>4.0135326772198751E-5</v>
      </c>
      <c r="K1030" s="69"/>
    </row>
    <row r="1031" spans="1:11" s="50" customFormat="1" x14ac:dyDescent="0.25">
      <c r="A1031" s="98" t="s">
        <v>524</v>
      </c>
      <c r="B1031" s="98" t="s">
        <v>204</v>
      </c>
      <c r="C1031" s="98" t="s">
        <v>469</v>
      </c>
      <c r="D1031" s="98" t="s">
        <v>252</v>
      </c>
      <c r="E1031" s="93">
        <v>1.06976988319185E-5</v>
      </c>
      <c r="F1031" s="93">
        <f t="shared" si="19"/>
        <v>1.0703606811933832E-5</v>
      </c>
      <c r="K1031" s="69"/>
    </row>
    <row r="1032" spans="1:11" s="50" customFormat="1" x14ac:dyDescent="0.25">
      <c r="A1032" s="98" t="s">
        <v>524</v>
      </c>
      <c r="B1032" s="98" t="s">
        <v>204</v>
      </c>
      <c r="C1032" s="98" t="s">
        <v>469</v>
      </c>
      <c r="D1032" s="98" t="s">
        <v>254</v>
      </c>
      <c r="E1032" s="93">
        <v>5.2168377963968198E-6</v>
      </c>
      <c r="F1032" s="93">
        <f t="shared" si="19"/>
        <v>5.2197188808177401E-6</v>
      </c>
      <c r="K1032" s="69"/>
    </row>
    <row r="1033" spans="1:11" s="50" customFormat="1" x14ac:dyDescent="0.25">
      <c r="A1033" s="98" t="s">
        <v>524</v>
      </c>
      <c r="B1033" s="98" t="s">
        <v>204</v>
      </c>
      <c r="C1033" s="98" t="s">
        <v>469</v>
      </c>
      <c r="D1033" s="98" t="s">
        <v>331</v>
      </c>
      <c r="E1033" s="93">
        <v>1.2429570984571899E-3</v>
      </c>
      <c r="F1033" s="93">
        <f t="shared" si="19"/>
        <v>1.2436435419449885E-3</v>
      </c>
      <c r="K1033" s="69"/>
    </row>
    <row r="1034" spans="1:11" s="50" customFormat="1" x14ac:dyDescent="0.25">
      <c r="A1034" s="98" t="s">
        <v>524</v>
      </c>
      <c r="B1034" s="98" t="s">
        <v>204</v>
      </c>
      <c r="C1034" s="98" t="s">
        <v>469</v>
      </c>
      <c r="D1034" s="98" t="s">
        <v>333</v>
      </c>
      <c r="E1034" s="93">
        <v>4.0366971895561E-4</v>
      </c>
      <c r="F1034" s="93">
        <f t="shared" si="19"/>
        <v>4.0389265219292162E-4</v>
      </c>
      <c r="K1034" s="69"/>
    </row>
    <row r="1035" spans="1:11" s="50" customFormat="1" x14ac:dyDescent="0.25">
      <c r="A1035" s="98" t="s">
        <v>524</v>
      </c>
      <c r="B1035" s="98" t="s">
        <v>204</v>
      </c>
      <c r="C1035" s="98" t="s">
        <v>469</v>
      </c>
      <c r="D1035" s="98" t="s">
        <v>334</v>
      </c>
      <c r="E1035" s="93">
        <v>0</v>
      </c>
      <c r="F1035" s="93">
        <f t="shared" si="19"/>
        <v>0</v>
      </c>
      <c r="K1035" s="69"/>
    </row>
    <row r="1036" spans="1:11" s="50" customFormat="1" x14ac:dyDescent="0.25">
      <c r="A1036" s="98" t="s">
        <v>518</v>
      </c>
      <c r="B1036" s="98" t="s">
        <v>97</v>
      </c>
      <c r="C1036" s="98" t="s">
        <v>470</v>
      </c>
      <c r="D1036" s="98" t="s">
        <v>96</v>
      </c>
      <c r="E1036" s="93">
        <v>4.8402711556343002E-4</v>
      </c>
      <c r="F1036" s="93">
        <f t="shared" si="19"/>
        <v>4.8465883746481582E-4</v>
      </c>
      <c r="K1036" s="69"/>
    </row>
    <row r="1037" spans="1:11" s="50" customFormat="1" x14ac:dyDescent="0.25">
      <c r="A1037" s="98" t="s">
        <v>518</v>
      </c>
      <c r="B1037" s="98" t="s">
        <v>97</v>
      </c>
      <c r="C1037" s="98" t="s">
        <v>470</v>
      </c>
      <c r="D1037" s="98" t="s">
        <v>275</v>
      </c>
      <c r="E1037" s="93">
        <v>9.2402969773578893E-3</v>
      </c>
      <c r="F1037" s="93">
        <f t="shared" si="19"/>
        <v>9.2523568347258212E-3</v>
      </c>
      <c r="K1037" s="69"/>
    </row>
    <row r="1038" spans="1:11" s="50" customFormat="1" x14ac:dyDescent="0.25">
      <c r="A1038" s="98" t="s">
        <v>518</v>
      </c>
      <c r="B1038" s="98" t="s">
        <v>97</v>
      </c>
      <c r="C1038" s="98" t="s">
        <v>470</v>
      </c>
      <c r="D1038" s="98" t="s">
        <v>381</v>
      </c>
      <c r="E1038" s="93">
        <v>5.70633897714291E-4</v>
      </c>
      <c r="F1038" s="93">
        <f t="shared" si="19"/>
        <v>5.7137865336798958E-4</v>
      </c>
      <c r="K1038" s="69"/>
    </row>
    <row r="1039" spans="1:11" s="50" customFormat="1" x14ac:dyDescent="0.25">
      <c r="A1039" s="98" t="s">
        <v>518</v>
      </c>
      <c r="B1039" s="98" t="s">
        <v>97</v>
      </c>
      <c r="C1039" s="98" t="s">
        <v>470</v>
      </c>
      <c r="D1039" s="98" t="s">
        <v>415</v>
      </c>
      <c r="E1039" s="93">
        <v>9.9550821013243205E-4</v>
      </c>
      <c r="F1039" s="93">
        <f t="shared" si="19"/>
        <v>9.9680748515056398E-4</v>
      </c>
      <c r="K1039" s="69"/>
    </row>
    <row r="1040" spans="1:11" s="50" customFormat="1" x14ac:dyDescent="0.25">
      <c r="A1040" s="98" t="s">
        <v>518</v>
      </c>
      <c r="B1040" s="98" t="s">
        <v>97</v>
      </c>
      <c r="C1040" s="98" t="s">
        <v>470</v>
      </c>
      <c r="D1040" s="98" t="s">
        <v>417</v>
      </c>
      <c r="E1040" s="93">
        <v>2.5063086045721601E-5</v>
      </c>
      <c r="F1040" s="93">
        <f t="shared" si="19"/>
        <v>2.5095796817210032E-5</v>
      </c>
      <c r="K1040" s="69"/>
    </row>
    <row r="1041" spans="1:11" s="50" customFormat="1" x14ac:dyDescent="0.25">
      <c r="A1041" s="98" t="s">
        <v>519</v>
      </c>
      <c r="B1041" s="98" t="s">
        <v>97</v>
      </c>
      <c r="C1041" s="98" t="s">
        <v>470</v>
      </c>
      <c r="D1041" s="98" t="s">
        <v>96</v>
      </c>
      <c r="E1041" s="93">
        <v>3.6088236337816299E-4</v>
      </c>
      <c r="F1041" s="93">
        <f t="shared" si="19"/>
        <v>3.6177246276456425E-4</v>
      </c>
      <c r="K1041" s="69"/>
    </row>
    <row r="1042" spans="1:11" s="50" customFormat="1" x14ac:dyDescent="0.25">
      <c r="A1042" s="98" t="s">
        <v>519</v>
      </c>
      <c r="B1042" s="98" t="s">
        <v>97</v>
      </c>
      <c r="C1042" s="98" t="s">
        <v>470</v>
      </c>
      <c r="D1042" s="98" t="s">
        <v>275</v>
      </c>
      <c r="E1042" s="93">
        <v>2.6417224996995001E-3</v>
      </c>
      <c r="F1042" s="93">
        <f t="shared" si="19"/>
        <v>2.6482381840738042E-3</v>
      </c>
      <c r="K1042" s="69"/>
    </row>
    <row r="1043" spans="1:11" s="50" customFormat="1" x14ac:dyDescent="0.25">
      <c r="A1043" s="98" t="s">
        <v>519</v>
      </c>
      <c r="B1043" s="98" t="s">
        <v>97</v>
      </c>
      <c r="C1043" s="98" t="s">
        <v>470</v>
      </c>
      <c r="D1043" s="98" t="s">
        <v>381</v>
      </c>
      <c r="E1043" s="93">
        <v>1.9344172745953801E-4</v>
      </c>
      <c r="F1043" s="93">
        <f t="shared" si="19"/>
        <v>1.9391884238780541E-4</v>
      </c>
      <c r="K1043" s="69"/>
    </row>
    <row r="1044" spans="1:11" s="50" customFormat="1" x14ac:dyDescent="0.25">
      <c r="A1044" s="98" t="s">
        <v>519</v>
      </c>
      <c r="B1044" s="98" t="s">
        <v>97</v>
      </c>
      <c r="C1044" s="98" t="s">
        <v>470</v>
      </c>
      <c r="D1044" s="98" t="s">
        <v>415</v>
      </c>
      <c r="E1044" s="93">
        <v>3.79761849882938E-4</v>
      </c>
      <c r="F1044" s="93">
        <f t="shared" si="19"/>
        <v>3.806985146353942E-4</v>
      </c>
      <c r="K1044" s="69"/>
    </row>
    <row r="1045" spans="1:11" s="50" customFormat="1" x14ac:dyDescent="0.25">
      <c r="A1045" s="98" t="s">
        <v>519</v>
      </c>
      <c r="B1045" s="98" t="s">
        <v>97</v>
      </c>
      <c r="C1045" s="98" t="s">
        <v>470</v>
      </c>
      <c r="D1045" s="98" t="s">
        <v>417</v>
      </c>
      <c r="E1045" s="93">
        <v>6.1834023599819498E-9</v>
      </c>
      <c r="F1045" s="93">
        <f t="shared" si="19"/>
        <v>6.1986534312589487E-9</v>
      </c>
      <c r="K1045" s="69"/>
    </row>
    <row r="1046" spans="1:11" s="50" customFormat="1" x14ac:dyDescent="0.25">
      <c r="A1046" s="98" t="s">
        <v>520</v>
      </c>
      <c r="B1046" s="98" t="s">
        <v>97</v>
      </c>
      <c r="C1046" s="98" t="s">
        <v>470</v>
      </c>
      <c r="D1046" s="98" t="s">
        <v>96</v>
      </c>
      <c r="E1046" s="93">
        <v>3.5910829700867998E-4</v>
      </c>
      <c r="F1046" s="93">
        <f t="shared" si="19"/>
        <v>3.5910829700867998E-4</v>
      </c>
      <c r="K1046" s="69"/>
    </row>
    <row r="1047" spans="1:11" s="50" customFormat="1" x14ac:dyDescent="0.25">
      <c r="A1047" s="98" t="s">
        <v>520</v>
      </c>
      <c r="B1047" s="98" t="s">
        <v>97</v>
      </c>
      <c r="C1047" s="98" t="s">
        <v>470</v>
      </c>
      <c r="D1047" s="98" t="s">
        <v>275</v>
      </c>
      <c r="E1047" s="93">
        <v>2.5888393002454799E-3</v>
      </c>
      <c r="F1047" s="93">
        <f t="shared" si="19"/>
        <v>2.5888393002454799E-3</v>
      </c>
      <c r="K1047" s="69"/>
    </row>
    <row r="1048" spans="1:11" s="50" customFormat="1" x14ac:dyDescent="0.25">
      <c r="A1048" s="98" t="s">
        <v>520</v>
      </c>
      <c r="B1048" s="98" t="s">
        <v>97</v>
      </c>
      <c r="C1048" s="98" t="s">
        <v>470</v>
      </c>
      <c r="D1048" s="98" t="s">
        <v>381</v>
      </c>
      <c r="E1048" s="93">
        <v>1.9112366182164899E-4</v>
      </c>
      <c r="F1048" s="93">
        <f t="shared" si="19"/>
        <v>1.9112366182164899E-4</v>
      </c>
      <c r="K1048" s="69"/>
    </row>
    <row r="1049" spans="1:11" s="50" customFormat="1" x14ac:dyDescent="0.25">
      <c r="A1049" s="98" t="s">
        <v>520</v>
      </c>
      <c r="B1049" s="98" t="s">
        <v>97</v>
      </c>
      <c r="C1049" s="98" t="s">
        <v>470</v>
      </c>
      <c r="D1049" s="98" t="s">
        <v>415</v>
      </c>
      <c r="E1049" s="93">
        <v>3.7392161966872702E-4</v>
      </c>
      <c r="F1049" s="93">
        <f t="shared" si="19"/>
        <v>3.7392161966872702E-4</v>
      </c>
      <c r="K1049" s="69"/>
    </row>
    <row r="1050" spans="1:11" s="50" customFormat="1" x14ac:dyDescent="0.25">
      <c r="A1050" s="98" t="s">
        <v>520</v>
      </c>
      <c r="B1050" s="98" t="s">
        <v>97</v>
      </c>
      <c r="C1050" s="98" t="s">
        <v>470</v>
      </c>
      <c r="D1050" s="98" t="s">
        <v>417</v>
      </c>
      <c r="E1050" s="93">
        <v>0</v>
      </c>
      <c r="F1050" s="93">
        <f t="shared" si="19"/>
        <v>0</v>
      </c>
      <c r="K1050" s="69"/>
    </row>
    <row r="1051" spans="1:11" s="50" customFormat="1" x14ac:dyDescent="0.25">
      <c r="A1051" s="98" t="s">
        <v>521</v>
      </c>
      <c r="B1051" s="98" t="s">
        <v>97</v>
      </c>
      <c r="C1051" s="98" t="s">
        <v>470</v>
      </c>
      <c r="D1051" s="98" t="s">
        <v>96</v>
      </c>
      <c r="E1051" s="93">
        <v>3.0943063857744903E-4</v>
      </c>
      <c r="F1051" s="93">
        <f t="shared" si="19"/>
        <v>3.1039500089171317E-4</v>
      </c>
      <c r="K1051" s="69"/>
    </row>
    <row r="1052" spans="1:11" s="50" customFormat="1" x14ac:dyDescent="0.25">
      <c r="A1052" s="98" t="s">
        <v>521</v>
      </c>
      <c r="B1052" s="98" t="s">
        <v>97</v>
      </c>
      <c r="C1052" s="98" t="s">
        <v>470</v>
      </c>
      <c r="D1052" s="98" t="s">
        <v>275</v>
      </c>
      <c r="E1052" s="93">
        <v>4.2763369893642003E-3</v>
      </c>
      <c r="F1052" s="93">
        <f t="shared" si="19"/>
        <v>4.2896644938886256E-3</v>
      </c>
      <c r="K1052" s="69"/>
    </row>
    <row r="1053" spans="1:11" s="50" customFormat="1" x14ac:dyDescent="0.25">
      <c r="A1053" s="98" t="s">
        <v>521</v>
      </c>
      <c r="B1053" s="98" t="s">
        <v>97</v>
      </c>
      <c r="C1053" s="98" t="s">
        <v>470</v>
      </c>
      <c r="D1053" s="98" t="s">
        <v>381</v>
      </c>
      <c r="E1053" s="93">
        <v>2.4115049957318101E-4</v>
      </c>
      <c r="F1053" s="93">
        <f t="shared" si="19"/>
        <v>2.4190206203940441E-4</v>
      </c>
      <c r="K1053" s="69"/>
    </row>
    <row r="1054" spans="1:11" s="50" customFormat="1" x14ac:dyDescent="0.25">
      <c r="A1054" s="98" t="s">
        <v>521</v>
      </c>
      <c r="B1054" s="98" t="s">
        <v>97</v>
      </c>
      <c r="C1054" s="98" t="s">
        <v>470</v>
      </c>
      <c r="D1054" s="98" t="s">
        <v>415</v>
      </c>
      <c r="E1054" s="93">
        <v>2.8565098764371001E-4</v>
      </c>
      <c r="F1054" s="93">
        <f t="shared" si="19"/>
        <v>2.8654123900596153E-4</v>
      </c>
      <c r="K1054" s="69"/>
    </row>
    <row r="1055" spans="1:11" s="50" customFormat="1" x14ac:dyDescent="0.25">
      <c r="A1055" s="98" t="s">
        <v>521</v>
      </c>
      <c r="B1055" s="98" t="s">
        <v>97</v>
      </c>
      <c r="C1055" s="98" t="s">
        <v>470</v>
      </c>
      <c r="D1055" s="98" t="s">
        <v>417</v>
      </c>
      <c r="E1055" s="93">
        <v>1.36900805274437E-4</v>
      </c>
      <c r="F1055" s="93">
        <f t="shared" si="19"/>
        <v>1.3732746624765552E-4</v>
      </c>
      <c r="K1055" s="69"/>
    </row>
    <row r="1056" spans="1:11" s="50" customFormat="1" x14ac:dyDescent="0.25">
      <c r="A1056" s="98" t="s">
        <v>522</v>
      </c>
      <c r="B1056" s="98" t="s">
        <v>97</v>
      </c>
      <c r="C1056" s="98" t="s">
        <v>470</v>
      </c>
      <c r="D1056" s="98" t="s">
        <v>96</v>
      </c>
      <c r="E1056" s="93">
        <v>4.3184906473095501E-3</v>
      </c>
      <c r="F1056" s="93">
        <f t="shared" si="19"/>
        <v>4.3282588777132846E-3</v>
      </c>
      <c r="K1056" s="69"/>
    </row>
    <row r="1057" spans="1:11" s="50" customFormat="1" x14ac:dyDescent="0.25">
      <c r="A1057" s="98" t="s">
        <v>522</v>
      </c>
      <c r="B1057" s="98" t="s">
        <v>97</v>
      </c>
      <c r="C1057" s="98" t="s">
        <v>470</v>
      </c>
      <c r="D1057" s="98" t="s">
        <v>275</v>
      </c>
      <c r="E1057" s="93">
        <v>1.33950865778538E-2</v>
      </c>
      <c r="F1057" s="93">
        <f t="shared" si="19"/>
        <v>1.3425385657475974E-2</v>
      </c>
      <c r="K1057" s="69"/>
    </row>
    <row r="1058" spans="1:11" s="50" customFormat="1" x14ac:dyDescent="0.25">
      <c r="A1058" s="98" t="s">
        <v>522</v>
      </c>
      <c r="B1058" s="98" t="s">
        <v>97</v>
      </c>
      <c r="C1058" s="98" t="s">
        <v>470</v>
      </c>
      <c r="D1058" s="98" t="s">
        <v>381</v>
      </c>
      <c r="E1058" s="93">
        <v>2.2336755580490999E-4</v>
      </c>
      <c r="F1058" s="93">
        <f t="shared" si="19"/>
        <v>2.2387280310727029E-4</v>
      </c>
      <c r="K1058" s="69"/>
    </row>
    <row r="1059" spans="1:11" s="50" customFormat="1" x14ac:dyDescent="0.25">
      <c r="A1059" s="98" t="s">
        <v>522</v>
      </c>
      <c r="B1059" s="98" t="s">
        <v>97</v>
      </c>
      <c r="C1059" s="98" t="s">
        <v>470</v>
      </c>
      <c r="D1059" s="98" t="s">
        <v>415</v>
      </c>
      <c r="E1059" s="93">
        <v>3.68035294896223E-3</v>
      </c>
      <c r="F1059" s="93">
        <f t="shared" si="19"/>
        <v>3.688677740772286E-3</v>
      </c>
      <c r="K1059" s="69"/>
    </row>
    <row r="1060" spans="1:11" s="50" customFormat="1" x14ac:dyDescent="0.25">
      <c r="A1060" s="98" t="s">
        <v>522</v>
      </c>
      <c r="B1060" s="98" t="s">
        <v>97</v>
      </c>
      <c r="C1060" s="98" t="s">
        <v>470</v>
      </c>
      <c r="D1060" s="98" t="s">
        <v>417</v>
      </c>
      <c r="E1060" s="93">
        <v>3.8120023771366597E-5</v>
      </c>
      <c r="F1060" s="93">
        <f t="shared" si="19"/>
        <v>3.820624953995232E-5</v>
      </c>
      <c r="K1060" s="69"/>
    </row>
    <row r="1061" spans="1:11" s="50" customFormat="1" x14ac:dyDescent="0.25">
      <c r="A1061" s="98" t="s">
        <v>523</v>
      </c>
      <c r="B1061" s="98" t="s">
        <v>97</v>
      </c>
      <c r="C1061" s="98" t="s">
        <v>470</v>
      </c>
      <c r="D1061" s="98" t="s">
        <v>96</v>
      </c>
      <c r="E1061" s="93">
        <v>2.8917444205792402E-4</v>
      </c>
      <c r="F1061" s="93">
        <f t="shared" si="19"/>
        <v>2.8985129210613972E-4</v>
      </c>
      <c r="K1061" s="69"/>
    </row>
    <row r="1062" spans="1:11" s="50" customFormat="1" x14ac:dyDescent="0.25">
      <c r="A1062" s="98" t="s">
        <v>523</v>
      </c>
      <c r="B1062" s="98" t="s">
        <v>97</v>
      </c>
      <c r="C1062" s="98" t="s">
        <v>470</v>
      </c>
      <c r="D1062" s="98" t="s">
        <v>275</v>
      </c>
      <c r="E1062" s="93">
        <v>8.5126724699940602E-4</v>
      </c>
      <c r="F1062" s="93">
        <f t="shared" si="19"/>
        <v>8.532597476957871E-4</v>
      </c>
      <c r="K1062" s="69"/>
    </row>
    <row r="1063" spans="1:11" s="50" customFormat="1" x14ac:dyDescent="0.25">
      <c r="A1063" s="98" t="s">
        <v>523</v>
      </c>
      <c r="B1063" s="98" t="s">
        <v>97</v>
      </c>
      <c r="C1063" s="98" t="s">
        <v>470</v>
      </c>
      <c r="D1063" s="98" t="s">
        <v>381</v>
      </c>
      <c r="E1063" s="93">
        <v>4.3568629973837202E-5</v>
      </c>
      <c r="F1063" s="93">
        <f t="shared" si="19"/>
        <v>4.3670607967081078E-5</v>
      </c>
      <c r="K1063" s="69"/>
    </row>
    <row r="1064" spans="1:11" s="50" customFormat="1" x14ac:dyDescent="0.25">
      <c r="A1064" s="98" t="s">
        <v>523</v>
      </c>
      <c r="B1064" s="98" t="s">
        <v>97</v>
      </c>
      <c r="C1064" s="98" t="s">
        <v>470</v>
      </c>
      <c r="D1064" s="98" t="s">
        <v>415</v>
      </c>
      <c r="E1064" s="93">
        <v>9.0382835867075997E-5</v>
      </c>
      <c r="F1064" s="93">
        <f t="shared" si="19"/>
        <v>9.0594388542267987E-5</v>
      </c>
      <c r="K1064" s="69"/>
    </row>
    <row r="1065" spans="1:11" s="50" customFormat="1" x14ac:dyDescent="0.25">
      <c r="A1065" s="98" t="s">
        <v>523</v>
      </c>
      <c r="B1065" s="98" t="s">
        <v>97</v>
      </c>
      <c r="C1065" s="98" t="s">
        <v>470</v>
      </c>
      <c r="D1065" s="98" t="s">
        <v>417</v>
      </c>
      <c r="E1065" s="93">
        <v>4.2018828748039998E-5</v>
      </c>
      <c r="F1065" s="93">
        <f t="shared" si="19"/>
        <v>4.2117179231788431E-5</v>
      </c>
      <c r="K1065" s="69"/>
    </row>
    <row r="1066" spans="1:11" s="50" customFormat="1" x14ac:dyDescent="0.25">
      <c r="A1066" s="98" t="s">
        <v>524</v>
      </c>
      <c r="B1066" s="98" t="s">
        <v>97</v>
      </c>
      <c r="C1066" s="98" t="s">
        <v>470</v>
      </c>
      <c r="D1066" s="98" t="s">
        <v>96</v>
      </c>
      <c r="E1066" s="93">
        <v>8.1970510095998796E-5</v>
      </c>
      <c r="F1066" s="93">
        <f t="shared" si="19"/>
        <v>8.201577965752812E-5</v>
      </c>
      <c r="K1066" s="69"/>
    </row>
    <row r="1067" spans="1:11" s="50" customFormat="1" x14ac:dyDescent="0.25">
      <c r="A1067" s="98" t="s">
        <v>524</v>
      </c>
      <c r="B1067" s="98" t="s">
        <v>97</v>
      </c>
      <c r="C1067" s="98" t="s">
        <v>470</v>
      </c>
      <c r="D1067" s="98" t="s">
        <v>275</v>
      </c>
      <c r="E1067" s="93">
        <v>6.3135343468034204E-4</v>
      </c>
      <c r="F1067" s="93">
        <f t="shared" si="19"/>
        <v>6.3170210999204308E-4</v>
      </c>
      <c r="K1067" s="69"/>
    </row>
    <row r="1068" spans="1:11" s="50" customFormat="1" x14ac:dyDescent="0.25">
      <c r="A1068" s="98" t="s">
        <v>524</v>
      </c>
      <c r="B1068" s="98" t="s">
        <v>97</v>
      </c>
      <c r="C1068" s="98" t="s">
        <v>470</v>
      </c>
      <c r="D1068" s="98" t="s">
        <v>381</v>
      </c>
      <c r="E1068" s="93">
        <v>3.6234289340739497E-5</v>
      </c>
      <c r="F1068" s="93">
        <f t="shared" si="19"/>
        <v>3.6254300322601886E-5</v>
      </c>
      <c r="K1068" s="69"/>
    </row>
    <row r="1069" spans="1:11" s="50" customFormat="1" x14ac:dyDescent="0.25">
      <c r="A1069" s="98" t="s">
        <v>524</v>
      </c>
      <c r="B1069" s="98" t="s">
        <v>97</v>
      </c>
      <c r="C1069" s="98" t="s">
        <v>470</v>
      </c>
      <c r="D1069" s="98" t="s">
        <v>415</v>
      </c>
      <c r="E1069" s="93">
        <v>8.7510223389147601E-5</v>
      </c>
      <c r="F1069" s="93">
        <f t="shared" si="19"/>
        <v>8.7558552348397954E-5</v>
      </c>
      <c r="K1069" s="69"/>
    </row>
    <row r="1070" spans="1:11" s="50" customFormat="1" x14ac:dyDescent="0.25">
      <c r="A1070" s="98" t="s">
        <v>524</v>
      </c>
      <c r="B1070" s="98" t="s">
        <v>97</v>
      </c>
      <c r="C1070" s="98" t="s">
        <v>470</v>
      </c>
      <c r="D1070" s="98" t="s">
        <v>417</v>
      </c>
      <c r="E1070" s="93">
        <v>1.00809833800927E-5</v>
      </c>
      <c r="F1070" s="93">
        <f t="shared" si="19"/>
        <v>1.0086550768862964E-5</v>
      </c>
      <c r="K1070" s="69"/>
    </row>
    <row r="1071" spans="1:11" s="50" customFormat="1" x14ac:dyDescent="0.25">
      <c r="A1071" s="98" t="s">
        <v>518</v>
      </c>
      <c r="B1071" s="98" t="s">
        <v>95</v>
      </c>
      <c r="C1071" s="98" t="s">
        <v>471</v>
      </c>
      <c r="D1071" s="98" t="s">
        <v>94</v>
      </c>
      <c r="E1071" s="93">
        <v>2.6865637302223101E-5</v>
      </c>
      <c r="F1071" s="93">
        <f t="shared" si="19"/>
        <v>2.6900700650809981E-5</v>
      </c>
      <c r="K1071" s="69"/>
    </row>
    <row r="1072" spans="1:11" s="50" customFormat="1" x14ac:dyDescent="0.25">
      <c r="A1072" s="98" t="s">
        <v>518</v>
      </c>
      <c r="B1072" s="98" t="s">
        <v>95</v>
      </c>
      <c r="C1072" s="98" t="s">
        <v>471</v>
      </c>
      <c r="D1072" s="98" t="s">
        <v>148</v>
      </c>
      <c r="E1072" s="93">
        <v>2.9404968271597601E-5</v>
      </c>
      <c r="F1072" s="93">
        <f t="shared" si="19"/>
        <v>2.9443345796057362E-5</v>
      </c>
      <c r="K1072" s="69"/>
    </row>
    <row r="1073" spans="1:11" s="50" customFormat="1" x14ac:dyDescent="0.25">
      <c r="A1073" s="98" t="s">
        <v>518</v>
      </c>
      <c r="B1073" s="98" t="s">
        <v>95</v>
      </c>
      <c r="C1073" s="98" t="s">
        <v>471</v>
      </c>
      <c r="D1073" s="98" t="s">
        <v>300</v>
      </c>
      <c r="E1073" s="93">
        <v>1.21331596229666E-4</v>
      </c>
      <c r="F1073" s="93">
        <f t="shared" si="19"/>
        <v>1.2148995063627638E-4</v>
      </c>
      <c r="K1073" s="69"/>
    </row>
    <row r="1074" spans="1:11" s="50" customFormat="1" x14ac:dyDescent="0.25">
      <c r="A1074" s="98" t="s">
        <v>518</v>
      </c>
      <c r="B1074" s="98" t="s">
        <v>95</v>
      </c>
      <c r="C1074" s="98" t="s">
        <v>471</v>
      </c>
      <c r="D1074" s="98" t="s">
        <v>337</v>
      </c>
      <c r="E1074" s="93">
        <v>1.11375187388654E-4</v>
      </c>
      <c r="F1074" s="93">
        <f t="shared" si="19"/>
        <v>1.1152054731350545E-4</v>
      </c>
      <c r="K1074" s="69"/>
    </row>
    <row r="1075" spans="1:11" s="50" customFormat="1" x14ac:dyDescent="0.25">
      <c r="A1075" s="98" t="s">
        <v>518</v>
      </c>
      <c r="B1075" s="98" t="s">
        <v>95</v>
      </c>
      <c r="C1075" s="98" t="s">
        <v>471</v>
      </c>
      <c r="D1075" s="98" t="s">
        <v>362</v>
      </c>
      <c r="E1075" s="93">
        <v>3.1155002245669202E-5</v>
      </c>
      <c r="F1075" s="93">
        <f t="shared" si="19"/>
        <v>3.1195663804956852E-5</v>
      </c>
      <c r="K1075" s="69"/>
    </row>
    <row r="1076" spans="1:11" s="50" customFormat="1" x14ac:dyDescent="0.25">
      <c r="A1076" s="98" t="s">
        <v>518</v>
      </c>
      <c r="B1076" s="98" t="s">
        <v>95</v>
      </c>
      <c r="C1076" s="98" t="s">
        <v>471</v>
      </c>
      <c r="D1076" s="98" t="s">
        <v>366</v>
      </c>
      <c r="E1076" s="93">
        <v>3.0461489108874501E-5</v>
      </c>
      <c r="F1076" s="93">
        <f t="shared" si="19"/>
        <v>3.0501245538215243E-5</v>
      </c>
      <c r="K1076" s="69"/>
    </row>
    <row r="1077" spans="1:11" s="50" customFormat="1" x14ac:dyDescent="0.25">
      <c r="A1077" s="98" t="s">
        <v>519</v>
      </c>
      <c r="B1077" s="98" t="s">
        <v>95</v>
      </c>
      <c r="C1077" s="98" t="s">
        <v>471</v>
      </c>
      <c r="D1077" s="98" t="s">
        <v>94</v>
      </c>
      <c r="E1077" s="93">
        <v>7.2565512485324205E-5</v>
      </c>
      <c r="F1077" s="93">
        <f t="shared" si="19"/>
        <v>7.2744491911008692E-5</v>
      </c>
      <c r="K1077" s="69"/>
    </row>
    <row r="1078" spans="1:11" s="50" customFormat="1" x14ac:dyDescent="0.25">
      <c r="A1078" s="98" t="s">
        <v>519</v>
      </c>
      <c r="B1078" s="98" t="s">
        <v>95</v>
      </c>
      <c r="C1078" s="98" t="s">
        <v>471</v>
      </c>
      <c r="D1078" s="98" t="s">
        <v>148</v>
      </c>
      <c r="E1078" s="93">
        <v>6.1507746114879196E-5</v>
      </c>
      <c r="F1078" s="93">
        <f t="shared" si="19"/>
        <v>6.1659452079568889E-5</v>
      </c>
      <c r="K1078" s="69"/>
    </row>
    <row r="1079" spans="1:11" s="50" customFormat="1" x14ac:dyDescent="0.25">
      <c r="A1079" s="98" t="s">
        <v>519</v>
      </c>
      <c r="B1079" s="98" t="s">
        <v>95</v>
      </c>
      <c r="C1079" s="98" t="s">
        <v>471</v>
      </c>
      <c r="D1079" s="98" t="s">
        <v>300</v>
      </c>
      <c r="E1079" s="93">
        <v>2.07821890279778E-4</v>
      </c>
      <c r="F1079" s="93">
        <f t="shared" si="19"/>
        <v>2.0833447320371809E-4</v>
      </c>
      <c r="K1079" s="69"/>
    </row>
    <row r="1080" spans="1:11" s="50" customFormat="1" x14ac:dyDescent="0.25">
      <c r="A1080" s="98" t="s">
        <v>519</v>
      </c>
      <c r="B1080" s="98" t="s">
        <v>95</v>
      </c>
      <c r="C1080" s="98" t="s">
        <v>471</v>
      </c>
      <c r="D1080" s="98" t="s">
        <v>337</v>
      </c>
      <c r="E1080" s="93">
        <v>1.8855740130946201E-4</v>
      </c>
      <c r="F1080" s="93">
        <f t="shared" si="19"/>
        <v>1.8902246927686252E-4</v>
      </c>
      <c r="K1080" s="69"/>
    </row>
    <row r="1081" spans="1:11" s="50" customFormat="1" x14ac:dyDescent="0.25">
      <c r="A1081" s="98" t="s">
        <v>519</v>
      </c>
      <c r="B1081" s="98" t="s">
        <v>95</v>
      </c>
      <c r="C1081" s="98" t="s">
        <v>471</v>
      </c>
      <c r="D1081" s="98" t="s">
        <v>362</v>
      </c>
      <c r="E1081" s="93">
        <v>8.0852738905124699E-5</v>
      </c>
      <c r="F1081" s="93">
        <f t="shared" si="19"/>
        <v>8.1052158385241834E-5</v>
      </c>
      <c r="K1081" s="69"/>
    </row>
    <row r="1082" spans="1:11" s="50" customFormat="1" x14ac:dyDescent="0.25">
      <c r="A1082" s="98" t="s">
        <v>519</v>
      </c>
      <c r="B1082" s="98" t="s">
        <v>95</v>
      </c>
      <c r="C1082" s="98" t="s">
        <v>471</v>
      </c>
      <c r="D1082" s="98" t="s">
        <v>366</v>
      </c>
      <c r="E1082" s="93">
        <v>7.9034290864765598E-5</v>
      </c>
      <c r="F1082" s="93">
        <f t="shared" si="19"/>
        <v>7.9229225228265302E-5</v>
      </c>
      <c r="K1082" s="69"/>
    </row>
    <row r="1083" spans="1:11" s="50" customFormat="1" x14ac:dyDescent="0.25">
      <c r="A1083" s="98" t="s">
        <v>520</v>
      </c>
      <c r="B1083" s="98" t="s">
        <v>95</v>
      </c>
      <c r="C1083" s="98" t="s">
        <v>471</v>
      </c>
      <c r="D1083" s="98" t="s">
        <v>94</v>
      </c>
      <c r="E1083" s="93">
        <v>6.8581095878242506E-5</v>
      </c>
      <c r="F1083" s="93">
        <f t="shared" si="19"/>
        <v>6.8581095878242506E-5</v>
      </c>
      <c r="K1083" s="69"/>
    </row>
    <row r="1084" spans="1:11" s="50" customFormat="1" x14ac:dyDescent="0.25">
      <c r="A1084" s="98" t="s">
        <v>520</v>
      </c>
      <c r="B1084" s="98" t="s">
        <v>95</v>
      </c>
      <c r="C1084" s="98" t="s">
        <v>471</v>
      </c>
      <c r="D1084" s="98" t="s">
        <v>148</v>
      </c>
      <c r="E1084" s="93">
        <v>6.0942756108727902E-5</v>
      </c>
      <c r="F1084" s="93">
        <f t="shared" si="19"/>
        <v>6.0942756108727902E-5</v>
      </c>
      <c r="K1084" s="69"/>
    </row>
    <row r="1085" spans="1:11" s="50" customFormat="1" x14ac:dyDescent="0.25">
      <c r="A1085" s="98" t="s">
        <v>520</v>
      </c>
      <c r="B1085" s="98" t="s">
        <v>95</v>
      </c>
      <c r="C1085" s="98" t="s">
        <v>471</v>
      </c>
      <c r="D1085" s="98" t="s">
        <v>300</v>
      </c>
      <c r="E1085" s="93">
        <v>2.0980493496084601E-4</v>
      </c>
      <c r="F1085" s="93">
        <f t="shared" si="19"/>
        <v>2.0980493496084601E-4</v>
      </c>
      <c r="K1085" s="69"/>
    </row>
    <row r="1086" spans="1:11" s="50" customFormat="1" x14ac:dyDescent="0.25">
      <c r="A1086" s="98" t="s">
        <v>520</v>
      </c>
      <c r="B1086" s="98" t="s">
        <v>95</v>
      </c>
      <c r="C1086" s="98" t="s">
        <v>471</v>
      </c>
      <c r="D1086" s="98" t="s">
        <v>337</v>
      </c>
      <c r="E1086" s="93">
        <v>1.92585847281684E-4</v>
      </c>
      <c r="F1086" s="93">
        <f t="shared" si="19"/>
        <v>1.92585847281684E-4</v>
      </c>
      <c r="K1086" s="69"/>
    </row>
    <row r="1087" spans="1:11" s="50" customFormat="1" x14ac:dyDescent="0.25">
      <c r="A1087" s="98" t="s">
        <v>520</v>
      </c>
      <c r="B1087" s="98" t="s">
        <v>95</v>
      </c>
      <c r="C1087" s="98" t="s">
        <v>471</v>
      </c>
      <c r="D1087" s="98" t="s">
        <v>362</v>
      </c>
      <c r="E1087" s="93">
        <v>8.1265926166879302E-5</v>
      </c>
      <c r="F1087" s="93">
        <f t="shared" ref="F1087:F1150" si="20">E1087+(E1087*VLOOKUP(A1087,$A$29:$F$36,6,0))</f>
        <v>8.1265926166879302E-5</v>
      </c>
      <c r="K1087" s="69"/>
    </row>
    <row r="1088" spans="1:11" s="50" customFormat="1" x14ac:dyDescent="0.25">
      <c r="A1088" s="98" t="s">
        <v>520</v>
      </c>
      <c r="B1088" s="98" t="s">
        <v>95</v>
      </c>
      <c r="C1088" s="98" t="s">
        <v>471</v>
      </c>
      <c r="D1088" s="98" t="s">
        <v>366</v>
      </c>
      <c r="E1088" s="93">
        <v>7.5999018312656704E-5</v>
      </c>
      <c r="F1088" s="93">
        <f t="shared" si="20"/>
        <v>7.5999018312656704E-5</v>
      </c>
      <c r="K1088" s="69"/>
    </row>
    <row r="1089" spans="1:11" s="50" customFormat="1" x14ac:dyDescent="0.25">
      <c r="A1089" s="98" t="s">
        <v>521</v>
      </c>
      <c r="B1089" s="98" t="s">
        <v>95</v>
      </c>
      <c r="C1089" s="98" t="s">
        <v>471</v>
      </c>
      <c r="D1089" s="98" t="s">
        <v>94</v>
      </c>
      <c r="E1089" s="93">
        <v>9.2158730959666596E-5</v>
      </c>
      <c r="F1089" s="93">
        <f t="shared" si="20"/>
        <v>9.2445950116361929E-5</v>
      </c>
      <c r="K1089" s="69"/>
    </row>
    <row r="1090" spans="1:11" s="50" customFormat="1" x14ac:dyDescent="0.25">
      <c r="A1090" s="98" t="s">
        <v>521</v>
      </c>
      <c r="B1090" s="98" t="s">
        <v>95</v>
      </c>
      <c r="C1090" s="98" t="s">
        <v>471</v>
      </c>
      <c r="D1090" s="98" t="s">
        <v>148</v>
      </c>
      <c r="E1090" s="93">
        <v>8.9146247233269207E-5</v>
      </c>
      <c r="F1090" s="93">
        <f t="shared" si="20"/>
        <v>8.9424077772885669E-5</v>
      </c>
      <c r="K1090" s="69"/>
    </row>
    <row r="1091" spans="1:11" s="50" customFormat="1" x14ac:dyDescent="0.25">
      <c r="A1091" s="98" t="s">
        <v>521</v>
      </c>
      <c r="B1091" s="98" t="s">
        <v>95</v>
      </c>
      <c r="C1091" s="98" t="s">
        <v>471</v>
      </c>
      <c r="D1091" s="98" t="s">
        <v>300</v>
      </c>
      <c r="E1091" s="93">
        <v>3.1106251364551699E-4</v>
      </c>
      <c r="F1091" s="93">
        <f t="shared" si="20"/>
        <v>3.1203196181302587E-4</v>
      </c>
      <c r="K1091" s="69"/>
    </row>
    <row r="1092" spans="1:11" s="50" customFormat="1" x14ac:dyDescent="0.25">
      <c r="A1092" s="98" t="s">
        <v>521</v>
      </c>
      <c r="B1092" s="98" t="s">
        <v>95</v>
      </c>
      <c r="C1092" s="98" t="s">
        <v>471</v>
      </c>
      <c r="D1092" s="98" t="s">
        <v>337</v>
      </c>
      <c r="E1092" s="93">
        <v>3.4327582167138499E-4</v>
      </c>
      <c r="F1092" s="93">
        <f t="shared" si="20"/>
        <v>3.4434566487547057E-4</v>
      </c>
      <c r="K1092" s="69"/>
    </row>
    <row r="1093" spans="1:11" s="50" customFormat="1" x14ac:dyDescent="0.25">
      <c r="A1093" s="98" t="s">
        <v>521</v>
      </c>
      <c r="B1093" s="98" t="s">
        <v>95</v>
      </c>
      <c r="C1093" s="98" t="s">
        <v>471</v>
      </c>
      <c r="D1093" s="98" t="s">
        <v>362</v>
      </c>
      <c r="E1093" s="93">
        <v>1.1296812414675101E-4</v>
      </c>
      <c r="F1093" s="93">
        <f t="shared" si="20"/>
        <v>1.1332019723861122E-4</v>
      </c>
      <c r="K1093" s="69"/>
    </row>
    <row r="1094" spans="1:11" s="50" customFormat="1" x14ac:dyDescent="0.25">
      <c r="A1094" s="98" t="s">
        <v>521</v>
      </c>
      <c r="B1094" s="98" t="s">
        <v>95</v>
      </c>
      <c r="C1094" s="98" t="s">
        <v>471</v>
      </c>
      <c r="D1094" s="98" t="s">
        <v>366</v>
      </c>
      <c r="E1094" s="93">
        <v>1.03808205151862E-4</v>
      </c>
      <c r="F1094" s="93">
        <f t="shared" si="20"/>
        <v>1.0413173071293795E-4</v>
      </c>
      <c r="K1094" s="69"/>
    </row>
    <row r="1095" spans="1:11" s="50" customFormat="1" x14ac:dyDescent="0.25">
      <c r="A1095" s="98" t="s">
        <v>522</v>
      </c>
      <c r="B1095" s="98" t="s">
        <v>95</v>
      </c>
      <c r="C1095" s="98" t="s">
        <v>471</v>
      </c>
      <c r="D1095" s="98" t="s">
        <v>94</v>
      </c>
      <c r="E1095" s="93">
        <v>5.1661887629054797E-5</v>
      </c>
      <c r="F1095" s="93">
        <f t="shared" si="20"/>
        <v>5.1778744480827034E-5</v>
      </c>
      <c r="K1095" s="69"/>
    </row>
    <row r="1096" spans="1:11" s="50" customFormat="1" x14ac:dyDescent="0.25">
      <c r="A1096" s="98" t="s">
        <v>522</v>
      </c>
      <c r="B1096" s="98" t="s">
        <v>95</v>
      </c>
      <c r="C1096" s="98" t="s">
        <v>471</v>
      </c>
      <c r="D1096" s="98" t="s">
        <v>148</v>
      </c>
      <c r="E1096" s="93">
        <v>5.9465757325502501E-5</v>
      </c>
      <c r="F1096" s="93">
        <f t="shared" si="20"/>
        <v>5.9600266177350992E-5</v>
      </c>
      <c r="K1096" s="69"/>
    </row>
    <row r="1097" spans="1:11" s="50" customFormat="1" x14ac:dyDescent="0.25">
      <c r="A1097" s="98" t="s">
        <v>522</v>
      </c>
      <c r="B1097" s="98" t="s">
        <v>95</v>
      </c>
      <c r="C1097" s="98" t="s">
        <v>471</v>
      </c>
      <c r="D1097" s="98" t="s">
        <v>300</v>
      </c>
      <c r="E1097" s="93">
        <v>2.4908144648971701E-4</v>
      </c>
      <c r="F1097" s="93">
        <f t="shared" si="20"/>
        <v>2.4964485744908145E-4</v>
      </c>
      <c r="K1097" s="69"/>
    </row>
    <row r="1098" spans="1:11" s="50" customFormat="1" x14ac:dyDescent="0.25">
      <c r="A1098" s="98" t="s">
        <v>522</v>
      </c>
      <c r="B1098" s="98" t="s">
        <v>95</v>
      </c>
      <c r="C1098" s="98" t="s">
        <v>471</v>
      </c>
      <c r="D1098" s="98" t="s">
        <v>337</v>
      </c>
      <c r="E1098" s="93">
        <v>2.8232540352385598E-4</v>
      </c>
      <c r="F1098" s="93">
        <f t="shared" si="20"/>
        <v>2.8296401080952105E-4</v>
      </c>
      <c r="K1098" s="69"/>
    </row>
    <row r="1099" spans="1:11" s="50" customFormat="1" x14ac:dyDescent="0.25">
      <c r="A1099" s="98" t="s">
        <v>522</v>
      </c>
      <c r="B1099" s="98" t="s">
        <v>95</v>
      </c>
      <c r="C1099" s="98" t="s">
        <v>471</v>
      </c>
      <c r="D1099" s="98" t="s">
        <v>362</v>
      </c>
      <c r="E1099" s="93">
        <v>6.845507185808E-5</v>
      </c>
      <c r="F1099" s="93">
        <f t="shared" si="20"/>
        <v>6.8609914132574792E-5</v>
      </c>
      <c r="K1099" s="69"/>
    </row>
    <row r="1100" spans="1:11" s="50" customFormat="1" x14ac:dyDescent="0.25">
      <c r="A1100" s="98" t="s">
        <v>522</v>
      </c>
      <c r="B1100" s="98" t="s">
        <v>95</v>
      </c>
      <c r="C1100" s="98" t="s">
        <v>471</v>
      </c>
      <c r="D1100" s="98" t="s">
        <v>366</v>
      </c>
      <c r="E1100" s="93">
        <v>6.4268995777098096E-5</v>
      </c>
      <c r="F1100" s="93">
        <f t="shared" si="20"/>
        <v>6.4414369336945545E-5</v>
      </c>
      <c r="K1100" s="69"/>
    </row>
    <row r="1101" spans="1:11" s="50" customFormat="1" x14ac:dyDescent="0.25">
      <c r="A1101" s="98" t="s">
        <v>523</v>
      </c>
      <c r="B1101" s="98" t="s">
        <v>95</v>
      </c>
      <c r="C1101" s="98" t="s">
        <v>471</v>
      </c>
      <c r="D1101" s="98" t="s">
        <v>94</v>
      </c>
      <c r="E1101" s="93">
        <v>2.2644200462667701E-5</v>
      </c>
      <c r="F1101" s="93">
        <f t="shared" si="20"/>
        <v>2.2697202132061062E-5</v>
      </c>
      <c r="K1101" s="69"/>
    </row>
    <row r="1102" spans="1:11" s="50" customFormat="1" x14ac:dyDescent="0.25">
      <c r="A1102" s="98" t="s">
        <v>523</v>
      </c>
      <c r="B1102" s="98" t="s">
        <v>95</v>
      </c>
      <c r="C1102" s="98" t="s">
        <v>471</v>
      </c>
      <c r="D1102" s="98" t="s">
        <v>148</v>
      </c>
      <c r="E1102" s="93">
        <v>4.7576743394296201E-5</v>
      </c>
      <c r="F1102" s="93">
        <f t="shared" si="20"/>
        <v>4.7688102893535511E-5</v>
      </c>
      <c r="K1102" s="69"/>
    </row>
    <row r="1103" spans="1:11" s="50" customFormat="1" x14ac:dyDescent="0.25">
      <c r="A1103" s="98" t="s">
        <v>523</v>
      </c>
      <c r="B1103" s="98" t="s">
        <v>95</v>
      </c>
      <c r="C1103" s="98" t="s">
        <v>471</v>
      </c>
      <c r="D1103" s="98" t="s">
        <v>300</v>
      </c>
      <c r="E1103" s="93">
        <v>9.6116403179462003E-4</v>
      </c>
      <c r="F1103" s="93">
        <f t="shared" si="20"/>
        <v>9.6341376007846706E-4</v>
      </c>
      <c r="K1103" s="69"/>
    </row>
    <row r="1104" spans="1:11" s="50" customFormat="1" x14ac:dyDescent="0.25">
      <c r="A1104" s="98" t="s">
        <v>523</v>
      </c>
      <c r="B1104" s="98" t="s">
        <v>95</v>
      </c>
      <c r="C1104" s="98" t="s">
        <v>471</v>
      </c>
      <c r="D1104" s="98" t="s">
        <v>337</v>
      </c>
      <c r="E1104" s="93">
        <v>9.4307591533735304E-4</v>
      </c>
      <c r="F1104" s="93">
        <f t="shared" si="20"/>
        <v>9.4528330605357451E-4</v>
      </c>
      <c r="K1104" s="69"/>
    </row>
    <row r="1105" spans="1:11" s="50" customFormat="1" x14ac:dyDescent="0.25">
      <c r="A1105" s="98" t="s">
        <v>523</v>
      </c>
      <c r="B1105" s="98" t="s">
        <v>95</v>
      </c>
      <c r="C1105" s="98" t="s">
        <v>471</v>
      </c>
      <c r="D1105" s="98" t="s">
        <v>362</v>
      </c>
      <c r="E1105" s="93">
        <v>4.9696260309703297E-5</v>
      </c>
      <c r="F1105" s="93">
        <f t="shared" si="20"/>
        <v>4.9812580811430164E-5</v>
      </c>
      <c r="K1105" s="69"/>
    </row>
    <row r="1106" spans="1:11" s="50" customFormat="1" x14ac:dyDescent="0.25">
      <c r="A1106" s="98" t="s">
        <v>523</v>
      </c>
      <c r="B1106" s="98" t="s">
        <v>95</v>
      </c>
      <c r="C1106" s="98" t="s">
        <v>471</v>
      </c>
      <c r="D1106" s="98" t="s">
        <v>366</v>
      </c>
      <c r="E1106" s="93">
        <v>1.8711983794561601E-5</v>
      </c>
      <c r="F1106" s="93">
        <f t="shared" si="20"/>
        <v>1.8755781604089402E-5</v>
      </c>
      <c r="K1106" s="69"/>
    </row>
    <row r="1107" spans="1:11" s="50" customFormat="1" x14ac:dyDescent="0.25">
      <c r="A1107" s="98" t="s">
        <v>524</v>
      </c>
      <c r="B1107" s="98" t="s">
        <v>95</v>
      </c>
      <c r="C1107" s="98" t="s">
        <v>471</v>
      </c>
      <c r="D1107" s="98" t="s">
        <v>94</v>
      </c>
      <c r="E1107" s="93">
        <v>1.56595401653646E-5</v>
      </c>
      <c r="F1107" s="93">
        <f t="shared" si="20"/>
        <v>1.5668188403812875E-5</v>
      </c>
      <c r="K1107" s="69"/>
    </row>
    <row r="1108" spans="1:11" s="50" customFormat="1" x14ac:dyDescent="0.25">
      <c r="A1108" s="98" t="s">
        <v>524</v>
      </c>
      <c r="B1108" s="98" t="s">
        <v>95</v>
      </c>
      <c r="C1108" s="98" t="s">
        <v>471</v>
      </c>
      <c r="D1108" s="98" t="s">
        <v>148</v>
      </c>
      <c r="E1108" s="93">
        <v>1.0316891747217299E-4</v>
      </c>
      <c r="F1108" s="93">
        <f t="shared" si="20"/>
        <v>1.0322589420260874E-4</v>
      </c>
      <c r="K1108" s="69"/>
    </row>
    <row r="1109" spans="1:11" s="50" customFormat="1" x14ac:dyDescent="0.25">
      <c r="A1109" s="98" t="s">
        <v>524</v>
      </c>
      <c r="B1109" s="98" t="s">
        <v>95</v>
      </c>
      <c r="C1109" s="98" t="s">
        <v>471</v>
      </c>
      <c r="D1109" s="98" t="s">
        <v>300</v>
      </c>
      <c r="E1109" s="93">
        <v>4.9570311446857601E-4</v>
      </c>
      <c r="F1109" s="93">
        <f t="shared" si="20"/>
        <v>4.9597687466128965E-4</v>
      </c>
      <c r="K1109" s="69"/>
    </row>
    <row r="1110" spans="1:11" s="50" customFormat="1" x14ac:dyDescent="0.25">
      <c r="A1110" s="98" t="s">
        <v>524</v>
      </c>
      <c r="B1110" s="98" t="s">
        <v>95</v>
      </c>
      <c r="C1110" s="98" t="s">
        <v>471</v>
      </c>
      <c r="D1110" s="98" t="s">
        <v>337</v>
      </c>
      <c r="E1110" s="93">
        <v>4.89876904941754E-4</v>
      </c>
      <c r="F1110" s="93">
        <f t="shared" si="20"/>
        <v>4.901474475144925E-4</v>
      </c>
      <c r="K1110" s="69"/>
    </row>
    <row r="1111" spans="1:11" s="50" customFormat="1" x14ac:dyDescent="0.25">
      <c r="A1111" s="98" t="s">
        <v>524</v>
      </c>
      <c r="B1111" s="98" t="s">
        <v>95</v>
      </c>
      <c r="C1111" s="98" t="s">
        <v>471</v>
      </c>
      <c r="D1111" s="98" t="s">
        <v>362</v>
      </c>
      <c r="E1111" s="93">
        <v>7.2289091662411004E-5</v>
      </c>
      <c r="F1111" s="93">
        <f t="shared" si="20"/>
        <v>7.2329014501479327E-5</v>
      </c>
      <c r="K1111" s="69"/>
    </row>
    <row r="1112" spans="1:11" s="50" customFormat="1" x14ac:dyDescent="0.25">
      <c r="A1112" s="98" t="s">
        <v>524</v>
      </c>
      <c r="B1112" s="98" t="s">
        <v>95</v>
      </c>
      <c r="C1112" s="98" t="s">
        <v>471</v>
      </c>
      <c r="D1112" s="98" t="s">
        <v>366</v>
      </c>
      <c r="E1112" s="93">
        <v>2.4359450704374202E-6</v>
      </c>
      <c r="F1112" s="93">
        <f t="shared" si="20"/>
        <v>2.43729036114159E-6</v>
      </c>
      <c r="K1112" s="69"/>
    </row>
    <row r="1113" spans="1:11" s="50" customFormat="1" x14ac:dyDescent="0.25">
      <c r="A1113" s="98" t="s">
        <v>518</v>
      </c>
      <c r="B1113" s="98" t="s">
        <v>263</v>
      </c>
      <c r="C1113" s="98" t="s">
        <v>472</v>
      </c>
      <c r="D1113" s="98" t="s">
        <v>262</v>
      </c>
      <c r="E1113" s="93">
        <v>1.60670035777096E-6</v>
      </c>
      <c r="F1113" s="93">
        <f t="shared" si="20"/>
        <v>1.608797322532504E-6</v>
      </c>
      <c r="K1113" s="69"/>
    </row>
    <row r="1114" spans="1:11" s="50" customFormat="1" x14ac:dyDescent="0.25">
      <c r="A1114" s="98" t="s">
        <v>518</v>
      </c>
      <c r="B1114" s="98" t="s">
        <v>263</v>
      </c>
      <c r="C1114" s="98" t="s">
        <v>472</v>
      </c>
      <c r="D1114" s="98" t="s">
        <v>264</v>
      </c>
      <c r="E1114" s="93">
        <v>1.4923096172366301E-5</v>
      </c>
      <c r="F1114" s="93">
        <f t="shared" si="20"/>
        <v>1.4942572863620668E-5</v>
      </c>
      <c r="K1114" s="69"/>
    </row>
    <row r="1115" spans="1:11" s="50" customFormat="1" x14ac:dyDescent="0.25">
      <c r="A1115" s="98" t="s">
        <v>519</v>
      </c>
      <c r="B1115" s="98" t="s">
        <v>263</v>
      </c>
      <c r="C1115" s="98" t="s">
        <v>472</v>
      </c>
      <c r="D1115" s="98" t="s">
        <v>262</v>
      </c>
      <c r="E1115" s="93">
        <v>1.66858939265854E-6</v>
      </c>
      <c r="F1115" s="93">
        <f t="shared" si="20"/>
        <v>1.6727048899653583E-6</v>
      </c>
      <c r="K1115" s="69"/>
    </row>
    <row r="1116" spans="1:11" s="50" customFormat="1" x14ac:dyDescent="0.25">
      <c r="A1116" s="98" t="s">
        <v>519</v>
      </c>
      <c r="B1116" s="98" t="s">
        <v>263</v>
      </c>
      <c r="C1116" s="98" t="s">
        <v>472</v>
      </c>
      <c r="D1116" s="98" t="s">
        <v>264</v>
      </c>
      <c r="E1116" s="93">
        <v>0</v>
      </c>
      <c r="F1116" s="93">
        <f t="shared" si="20"/>
        <v>0</v>
      </c>
      <c r="K1116" s="69"/>
    </row>
    <row r="1117" spans="1:11" s="50" customFormat="1" x14ac:dyDescent="0.25">
      <c r="A1117" s="98" t="s">
        <v>520</v>
      </c>
      <c r="B1117" s="98" t="s">
        <v>263</v>
      </c>
      <c r="C1117" s="98" t="s">
        <v>472</v>
      </c>
      <c r="D1117" s="98" t="s">
        <v>262</v>
      </c>
      <c r="E1117" s="93">
        <v>1.23281575711678E-6</v>
      </c>
      <c r="F1117" s="93">
        <f t="shared" si="20"/>
        <v>1.23281575711678E-6</v>
      </c>
      <c r="K1117" s="69"/>
    </row>
    <row r="1118" spans="1:11" s="50" customFormat="1" x14ac:dyDescent="0.25">
      <c r="A1118" s="98" t="s">
        <v>520</v>
      </c>
      <c r="B1118" s="98" t="s">
        <v>263</v>
      </c>
      <c r="C1118" s="98" t="s">
        <v>472</v>
      </c>
      <c r="D1118" s="98" t="s">
        <v>264</v>
      </c>
      <c r="E1118" s="93">
        <v>0</v>
      </c>
      <c r="F1118" s="93">
        <f t="shared" si="20"/>
        <v>0</v>
      </c>
      <c r="K1118" s="69"/>
    </row>
    <row r="1119" spans="1:11" s="50" customFormat="1" x14ac:dyDescent="0.25">
      <c r="A1119" s="98" t="s">
        <v>521</v>
      </c>
      <c r="B1119" s="98" t="s">
        <v>263</v>
      </c>
      <c r="C1119" s="98" t="s">
        <v>472</v>
      </c>
      <c r="D1119" s="98" t="s">
        <v>262</v>
      </c>
      <c r="E1119" s="93">
        <v>2.6222208677955499E-6</v>
      </c>
      <c r="F1119" s="93">
        <f t="shared" si="20"/>
        <v>2.6303932032701644E-6</v>
      </c>
      <c r="K1119" s="69"/>
    </row>
    <row r="1120" spans="1:11" s="50" customFormat="1" x14ac:dyDescent="0.25">
      <c r="A1120" s="98" t="s">
        <v>521</v>
      </c>
      <c r="B1120" s="98" t="s">
        <v>263</v>
      </c>
      <c r="C1120" s="98" t="s">
        <v>472</v>
      </c>
      <c r="D1120" s="98" t="s">
        <v>264</v>
      </c>
      <c r="E1120" s="93">
        <v>0</v>
      </c>
      <c r="F1120" s="93">
        <f t="shared" si="20"/>
        <v>0</v>
      </c>
      <c r="K1120" s="69"/>
    </row>
    <row r="1121" spans="1:11" s="50" customFormat="1" x14ac:dyDescent="0.25">
      <c r="A1121" s="98" t="s">
        <v>522</v>
      </c>
      <c r="B1121" s="98" t="s">
        <v>263</v>
      </c>
      <c r="C1121" s="98" t="s">
        <v>472</v>
      </c>
      <c r="D1121" s="98" t="s">
        <v>262</v>
      </c>
      <c r="E1121" s="93">
        <v>2.0944749433225699E-6</v>
      </c>
      <c r="F1121" s="93">
        <f t="shared" si="20"/>
        <v>2.099212550855417E-6</v>
      </c>
      <c r="K1121" s="69"/>
    </row>
    <row r="1122" spans="1:11" s="50" customFormat="1" x14ac:dyDescent="0.25">
      <c r="A1122" s="98" t="s">
        <v>522</v>
      </c>
      <c r="B1122" s="98" t="s">
        <v>263</v>
      </c>
      <c r="C1122" s="98" t="s">
        <v>472</v>
      </c>
      <c r="D1122" s="98" t="s">
        <v>264</v>
      </c>
      <c r="E1122" s="93">
        <v>0</v>
      </c>
      <c r="F1122" s="93">
        <f t="shared" si="20"/>
        <v>0</v>
      </c>
      <c r="K1122" s="69"/>
    </row>
    <row r="1123" spans="1:11" s="50" customFormat="1" x14ac:dyDescent="0.25">
      <c r="A1123" s="98" t="s">
        <v>523</v>
      </c>
      <c r="B1123" s="98" t="s">
        <v>263</v>
      </c>
      <c r="C1123" s="98" t="s">
        <v>472</v>
      </c>
      <c r="D1123" s="98" t="s">
        <v>262</v>
      </c>
      <c r="E1123" s="93">
        <v>4.1410244385731201E-7</v>
      </c>
      <c r="F1123" s="93">
        <f t="shared" si="20"/>
        <v>4.1507170399349972E-7</v>
      </c>
      <c r="K1123" s="69"/>
    </row>
    <row r="1124" spans="1:11" s="50" customFormat="1" x14ac:dyDescent="0.25">
      <c r="A1124" s="98" t="s">
        <v>523</v>
      </c>
      <c r="B1124" s="98" t="s">
        <v>263</v>
      </c>
      <c r="C1124" s="98" t="s">
        <v>472</v>
      </c>
      <c r="D1124" s="98" t="s">
        <v>264</v>
      </c>
      <c r="E1124" s="93">
        <v>9.7553046837410597E-3</v>
      </c>
      <c r="F1124" s="93">
        <f t="shared" si="20"/>
        <v>9.7781382315420325E-3</v>
      </c>
      <c r="K1124" s="69"/>
    </row>
    <row r="1125" spans="1:11" s="50" customFormat="1" x14ac:dyDescent="0.25">
      <c r="A1125" s="98" t="s">
        <v>524</v>
      </c>
      <c r="B1125" s="98" t="s">
        <v>263</v>
      </c>
      <c r="C1125" s="98" t="s">
        <v>472</v>
      </c>
      <c r="D1125" s="98" t="s">
        <v>262</v>
      </c>
      <c r="E1125" s="93">
        <v>0</v>
      </c>
      <c r="F1125" s="93">
        <f t="shared" si="20"/>
        <v>0</v>
      </c>
      <c r="K1125" s="69"/>
    </row>
    <row r="1126" spans="1:11" s="50" customFormat="1" x14ac:dyDescent="0.25">
      <c r="A1126" s="98" t="s">
        <v>524</v>
      </c>
      <c r="B1126" s="98" t="s">
        <v>263</v>
      </c>
      <c r="C1126" s="98" t="s">
        <v>472</v>
      </c>
      <c r="D1126" s="98" t="s">
        <v>264</v>
      </c>
      <c r="E1126" s="93">
        <v>8.0555411461530294E-2</v>
      </c>
      <c r="F1126" s="93">
        <f t="shared" si="20"/>
        <v>8.0599899511579115E-2</v>
      </c>
      <c r="K1126" s="69"/>
    </row>
    <row r="1127" spans="1:11" s="50" customFormat="1" x14ac:dyDescent="0.25">
      <c r="A1127" s="98" t="s">
        <v>518</v>
      </c>
      <c r="B1127" s="98" t="s">
        <v>266</v>
      </c>
      <c r="C1127" s="98" t="s">
        <v>473</v>
      </c>
      <c r="D1127" s="98" t="s">
        <v>265</v>
      </c>
      <c r="E1127" s="93">
        <v>1.2855985985821299E-7</v>
      </c>
      <c r="F1127" s="93">
        <f t="shared" si="20"/>
        <v>1.2872764814217512E-7</v>
      </c>
      <c r="K1127" s="69"/>
    </row>
    <row r="1128" spans="1:11" s="50" customFormat="1" x14ac:dyDescent="0.25">
      <c r="A1128" s="98" t="s">
        <v>518</v>
      </c>
      <c r="B1128" s="98" t="s">
        <v>266</v>
      </c>
      <c r="C1128" s="98" t="s">
        <v>473</v>
      </c>
      <c r="D1128" s="98" t="s">
        <v>267</v>
      </c>
      <c r="E1128" s="93">
        <v>1.17064975625151E-4</v>
      </c>
      <c r="F1128" s="93">
        <f t="shared" si="20"/>
        <v>1.1721776150554846E-4</v>
      </c>
      <c r="K1128" s="69"/>
    </row>
    <row r="1129" spans="1:11" s="50" customFormat="1" x14ac:dyDescent="0.25">
      <c r="A1129" s="98" t="s">
        <v>519</v>
      </c>
      <c r="B1129" s="98" t="s">
        <v>266</v>
      </c>
      <c r="C1129" s="98" t="s">
        <v>473</v>
      </c>
      <c r="D1129" s="98" t="s">
        <v>265</v>
      </c>
      <c r="E1129" s="93">
        <v>1.10233540784328E-7</v>
      </c>
      <c r="F1129" s="93">
        <f t="shared" si="20"/>
        <v>1.1050542663126853E-7</v>
      </c>
      <c r="K1129" s="69"/>
    </row>
    <row r="1130" spans="1:11" s="50" customFormat="1" x14ac:dyDescent="0.25">
      <c r="A1130" s="98" t="s">
        <v>519</v>
      </c>
      <c r="B1130" s="98" t="s">
        <v>266</v>
      </c>
      <c r="C1130" s="98" t="s">
        <v>473</v>
      </c>
      <c r="D1130" s="98" t="s">
        <v>267</v>
      </c>
      <c r="E1130" s="93">
        <v>0</v>
      </c>
      <c r="F1130" s="93">
        <f t="shared" si="20"/>
        <v>0</v>
      </c>
      <c r="K1130" s="69"/>
    </row>
    <row r="1131" spans="1:11" s="50" customFormat="1" x14ac:dyDescent="0.25">
      <c r="A1131" s="98" t="s">
        <v>520</v>
      </c>
      <c r="B1131" s="98" t="s">
        <v>266</v>
      </c>
      <c r="C1131" s="98" t="s">
        <v>473</v>
      </c>
      <c r="D1131" s="98" t="s">
        <v>265</v>
      </c>
      <c r="E1131" s="93">
        <v>7.7565856804329598E-8</v>
      </c>
      <c r="F1131" s="93">
        <f t="shared" si="20"/>
        <v>7.7565856804329598E-8</v>
      </c>
      <c r="K1131" s="69"/>
    </row>
    <row r="1132" spans="1:11" s="50" customFormat="1" x14ac:dyDescent="0.25">
      <c r="A1132" s="98" t="s">
        <v>520</v>
      </c>
      <c r="B1132" s="98" t="s">
        <v>266</v>
      </c>
      <c r="C1132" s="98" t="s">
        <v>473</v>
      </c>
      <c r="D1132" s="98" t="s">
        <v>267</v>
      </c>
      <c r="E1132" s="93">
        <v>0</v>
      </c>
      <c r="F1132" s="93">
        <f t="shared" si="20"/>
        <v>0</v>
      </c>
      <c r="K1132" s="69"/>
    </row>
    <row r="1133" spans="1:11" s="50" customFormat="1" x14ac:dyDescent="0.25">
      <c r="A1133" s="98" t="s">
        <v>521</v>
      </c>
      <c r="B1133" s="98" t="s">
        <v>266</v>
      </c>
      <c r="C1133" s="98" t="s">
        <v>473</v>
      </c>
      <c r="D1133" s="98" t="s">
        <v>265</v>
      </c>
      <c r="E1133" s="93">
        <v>3.3275568972777997E-7</v>
      </c>
      <c r="F1133" s="93">
        <f t="shared" si="20"/>
        <v>3.3379274620190844E-7</v>
      </c>
      <c r="K1133" s="69"/>
    </row>
    <row r="1134" spans="1:11" s="50" customFormat="1" x14ac:dyDescent="0.25">
      <c r="A1134" s="98" t="s">
        <v>521</v>
      </c>
      <c r="B1134" s="98" t="s">
        <v>266</v>
      </c>
      <c r="C1134" s="98" t="s">
        <v>473</v>
      </c>
      <c r="D1134" s="98" t="s">
        <v>267</v>
      </c>
      <c r="E1134" s="93">
        <v>0</v>
      </c>
      <c r="F1134" s="93">
        <f t="shared" si="20"/>
        <v>0</v>
      </c>
      <c r="K1134" s="69"/>
    </row>
    <row r="1135" spans="1:11" s="50" customFormat="1" x14ac:dyDescent="0.25">
      <c r="A1135" s="98" t="s">
        <v>522</v>
      </c>
      <c r="B1135" s="98" t="s">
        <v>266</v>
      </c>
      <c r="C1135" s="98" t="s">
        <v>473</v>
      </c>
      <c r="D1135" s="98" t="s">
        <v>265</v>
      </c>
      <c r="E1135" s="93">
        <v>4.9699191800689702E-8</v>
      </c>
      <c r="F1135" s="93">
        <f t="shared" si="20"/>
        <v>4.981160912332324E-8</v>
      </c>
      <c r="K1135" s="69"/>
    </row>
    <row r="1136" spans="1:11" s="50" customFormat="1" x14ac:dyDescent="0.25">
      <c r="A1136" s="98" t="s">
        <v>522</v>
      </c>
      <c r="B1136" s="98" t="s">
        <v>266</v>
      </c>
      <c r="C1136" s="98" t="s">
        <v>473</v>
      </c>
      <c r="D1136" s="98" t="s">
        <v>267</v>
      </c>
      <c r="E1136" s="93">
        <v>0</v>
      </c>
      <c r="F1136" s="93">
        <f t="shared" si="20"/>
        <v>0</v>
      </c>
      <c r="K1136" s="69"/>
    </row>
    <row r="1137" spans="1:11" s="50" customFormat="1" x14ac:dyDescent="0.25">
      <c r="A1137" s="98" t="s">
        <v>523</v>
      </c>
      <c r="B1137" s="98" t="s">
        <v>266</v>
      </c>
      <c r="C1137" s="98" t="s">
        <v>473</v>
      </c>
      <c r="D1137" s="98" t="s">
        <v>265</v>
      </c>
      <c r="E1137" s="93">
        <v>3.7205648750960501E-8</v>
      </c>
      <c r="F1137" s="93">
        <f t="shared" si="20"/>
        <v>3.729273336664013E-8</v>
      </c>
      <c r="K1137" s="69"/>
    </row>
    <row r="1138" spans="1:11" s="50" customFormat="1" x14ac:dyDescent="0.25">
      <c r="A1138" s="98" t="s">
        <v>523</v>
      </c>
      <c r="B1138" s="98" t="s">
        <v>266</v>
      </c>
      <c r="C1138" s="98" t="s">
        <v>473</v>
      </c>
      <c r="D1138" s="98" t="s">
        <v>267</v>
      </c>
      <c r="E1138" s="93">
        <v>5.8899318632087598E-3</v>
      </c>
      <c r="F1138" s="93">
        <f t="shared" si="20"/>
        <v>5.9037180077837412E-3</v>
      </c>
      <c r="K1138" s="69"/>
    </row>
    <row r="1139" spans="1:11" s="50" customFormat="1" x14ac:dyDescent="0.25">
      <c r="A1139" s="98" t="s">
        <v>524</v>
      </c>
      <c r="B1139" s="98" t="s">
        <v>266</v>
      </c>
      <c r="C1139" s="98" t="s">
        <v>473</v>
      </c>
      <c r="D1139" s="98" t="s">
        <v>265</v>
      </c>
      <c r="E1139" s="93">
        <v>3.7327831837392998E-9</v>
      </c>
      <c r="F1139" s="93">
        <f t="shared" si="20"/>
        <v>3.7348446746073454E-9</v>
      </c>
      <c r="K1139" s="69"/>
    </row>
    <row r="1140" spans="1:11" s="50" customFormat="1" x14ac:dyDescent="0.25">
      <c r="A1140" s="98" t="s">
        <v>524</v>
      </c>
      <c r="B1140" s="98" t="s">
        <v>266</v>
      </c>
      <c r="C1140" s="98" t="s">
        <v>473</v>
      </c>
      <c r="D1140" s="98" t="s">
        <v>267</v>
      </c>
      <c r="E1140" s="93">
        <v>4.8923185416963902E-2</v>
      </c>
      <c r="F1140" s="93">
        <f t="shared" si="20"/>
        <v>4.8950204050248608E-2</v>
      </c>
      <c r="K1140" s="69"/>
    </row>
    <row r="1141" spans="1:11" s="50" customFormat="1" x14ac:dyDescent="0.25">
      <c r="A1141" s="98" t="s">
        <v>518</v>
      </c>
      <c r="B1141" s="98" t="s">
        <v>193</v>
      </c>
      <c r="C1141" s="98" t="s">
        <v>474</v>
      </c>
      <c r="D1141" s="98" t="s">
        <v>192</v>
      </c>
      <c r="E1141" s="93">
        <v>0</v>
      </c>
      <c r="F1141" s="93">
        <f t="shared" si="20"/>
        <v>0</v>
      </c>
      <c r="K1141" s="69"/>
    </row>
    <row r="1142" spans="1:11" s="50" customFormat="1" x14ac:dyDescent="0.25">
      <c r="A1142" s="98" t="s">
        <v>518</v>
      </c>
      <c r="B1142" s="98" t="s">
        <v>193</v>
      </c>
      <c r="C1142" s="98" t="s">
        <v>474</v>
      </c>
      <c r="D1142" s="98" t="s">
        <v>194</v>
      </c>
      <c r="E1142" s="93">
        <v>0</v>
      </c>
      <c r="F1142" s="93">
        <f t="shared" si="20"/>
        <v>0</v>
      </c>
      <c r="K1142" s="69"/>
    </row>
    <row r="1143" spans="1:11" s="50" customFormat="1" x14ac:dyDescent="0.25">
      <c r="A1143" s="98" t="s">
        <v>518</v>
      </c>
      <c r="B1143" s="98" t="s">
        <v>193</v>
      </c>
      <c r="C1143" s="98" t="s">
        <v>474</v>
      </c>
      <c r="D1143" s="98" t="s">
        <v>195</v>
      </c>
      <c r="E1143" s="93">
        <v>0</v>
      </c>
      <c r="F1143" s="93">
        <f t="shared" si="20"/>
        <v>0</v>
      </c>
      <c r="K1143" s="69"/>
    </row>
    <row r="1144" spans="1:11" s="50" customFormat="1" x14ac:dyDescent="0.25">
      <c r="A1144" s="98" t="s">
        <v>518</v>
      </c>
      <c r="B1144" s="98" t="s">
        <v>193</v>
      </c>
      <c r="C1144" s="98" t="s">
        <v>474</v>
      </c>
      <c r="D1144" s="98" t="s">
        <v>196</v>
      </c>
      <c r="E1144" s="93">
        <v>0</v>
      </c>
      <c r="F1144" s="93">
        <f t="shared" si="20"/>
        <v>0</v>
      </c>
      <c r="K1144" s="69"/>
    </row>
    <row r="1145" spans="1:11" s="50" customFormat="1" x14ac:dyDescent="0.25">
      <c r="A1145" s="98" t="s">
        <v>518</v>
      </c>
      <c r="B1145" s="98" t="s">
        <v>193</v>
      </c>
      <c r="C1145" s="98" t="s">
        <v>474</v>
      </c>
      <c r="D1145" s="98" t="s">
        <v>197</v>
      </c>
      <c r="E1145" s="93">
        <v>0</v>
      </c>
      <c r="F1145" s="93">
        <f t="shared" si="20"/>
        <v>0</v>
      </c>
      <c r="K1145" s="69"/>
    </row>
    <row r="1146" spans="1:11" s="50" customFormat="1" x14ac:dyDescent="0.25">
      <c r="A1146" s="98" t="s">
        <v>518</v>
      </c>
      <c r="B1146" s="98" t="s">
        <v>193</v>
      </c>
      <c r="C1146" s="98" t="s">
        <v>474</v>
      </c>
      <c r="D1146" s="98" t="s">
        <v>198</v>
      </c>
      <c r="E1146" s="93">
        <v>0</v>
      </c>
      <c r="F1146" s="93">
        <f t="shared" si="20"/>
        <v>0</v>
      </c>
      <c r="K1146" s="69"/>
    </row>
    <row r="1147" spans="1:11" s="50" customFormat="1" x14ac:dyDescent="0.25">
      <c r="A1147" s="98" t="s">
        <v>518</v>
      </c>
      <c r="B1147" s="98" t="s">
        <v>193</v>
      </c>
      <c r="C1147" s="98" t="s">
        <v>474</v>
      </c>
      <c r="D1147" s="98" t="s">
        <v>199</v>
      </c>
      <c r="E1147" s="93">
        <v>0</v>
      </c>
      <c r="F1147" s="93">
        <f t="shared" si="20"/>
        <v>0</v>
      </c>
      <c r="K1147" s="69"/>
    </row>
    <row r="1148" spans="1:11" s="50" customFormat="1" x14ac:dyDescent="0.25">
      <c r="A1148" s="98" t="s">
        <v>519</v>
      </c>
      <c r="B1148" s="98" t="s">
        <v>193</v>
      </c>
      <c r="C1148" s="98" t="s">
        <v>474</v>
      </c>
      <c r="D1148" s="98" t="s">
        <v>192</v>
      </c>
      <c r="E1148" s="93">
        <v>0</v>
      </c>
      <c r="F1148" s="93">
        <f t="shared" si="20"/>
        <v>0</v>
      </c>
      <c r="K1148" s="69"/>
    </row>
    <row r="1149" spans="1:11" s="50" customFormat="1" x14ac:dyDescent="0.25">
      <c r="A1149" s="98" t="s">
        <v>519</v>
      </c>
      <c r="B1149" s="98" t="s">
        <v>193</v>
      </c>
      <c r="C1149" s="98" t="s">
        <v>474</v>
      </c>
      <c r="D1149" s="98" t="s">
        <v>194</v>
      </c>
      <c r="E1149" s="93">
        <v>0</v>
      </c>
      <c r="F1149" s="93">
        <f t="shared" si="20"/>
        <v>0</v>
      </c>
      <c r="K1149" s="69"/>
    </row>
    <row r="1150" spans="1:11" s="50" customFormat="1" x14ac:dyDescent="0.25">
      <c r="A1150" s="98" t="s">
        <v>519</v>
      </c>
      <c r="B1150" s="98" t="s">
        <v>193</v>
      </c>
      <c r="C1150" s="98" t="s">
        <v>474</v>
      </c>
      <c r="D1150" s="98" t="s">
        <v>195</v>
      </c>
      <c r="E1150" s="93">
        <v>0</v>
      </c>
      <c r="F1150" s="93">
        <f t="shared" si="20"/>
        <v>0</v>
      </c>
      <c r="K1150" s="69"/>
    </row>
    <row r="1151" spans="1:11" s="50" customFormat="1" x14ac:dyDescent="0.25">
      <c r="A1151" s="98" t="s">
        <v>519</v>
      </c>
      <c r="B1151" s="98" t="s">
        <v>193</v>
      </c>
      <c r="C1151" s="98" t="s">
        <v>474</v>
      </c>
      <c r="D1151" s="98" t="s">
        <v>196</v>
      </c>
      <c r="E1151" s="93">
        <v>0</v>
      </c>
      <c r="F1151" s="93">
        <f t="shared" ref="F1151:F1214" si="21">E1151+(E1151*VLOOKUP(A1151,$A$29:$F$36,6,0))</f>
        <v>0</v>
      </c>
      <c r="K1151" s="69"/>
    </row>
    <row r="1152" spans="1:11" s="50" customFormat="1" x14ac:dyDescent="0.25">
      <c r="A1152" s="98" t="s">
        <v>519</v>
      </c>
      <c r="B1152" s="98" t="s">
        <v>193</v>
      </c>
      <c r="C1152" s="98" t="s">
        <v>474</v>
      </c>
      <c r="D1152" s="98" t="s">
        <v>197</v>
      </c>
      <c r="E1152" s="93">
        <v>0</v>
      </c>
      <c r="F1152" s="93">
        <f t="shared" si="21"/>
        <v>0</v>
      </c>
      <c r="K1152" s="69"/>
    </row>
    <row r="1153" spans="1:11" s="50" customFormat="1" x14ac:dyDescent="0.25">
      <c r="A1153" s="98" t="s">
        <v>519</v>
      </c>
      <c r="B1153" s="98" t="s">
        <v>193</v>
      </c>
      <c r="C1153" s="98" t="s">
        <v>474</v>
      </c>
      <c r="D1153" s="98" t="s">
        <v>198</v>
      </c>
      <c r="E1153" s="93">
        <v>0</v>
      </c>
      <c r="F1153" s="93">
        <f t="shared" si="21"/>
        <v>0</v>
      </c>
      <c r="K1153" s="69"/>
    </row>
    <row r="1154" spans="1:11" s="50" customFormat="1" x14ac:dyDescent="0.25">
      <c r="A1154" s="98" t="s">
        <v>519</v>
      </c>
      <c r="B1154" s="98" t="s">
        <v>193</v>
      </c>
      <c r="C1154" s="98" t="s">
        <v>474</v>
      </c>
      <c r="D1154" s="98" t="s">
        <v>199</v>
      </c>
      <c r="E1154" s="93">
        <v>0</v>
      </c>
      <c r="F1154" s="93">
        <f t="shared" si="21"/>
        <v>0</v>
      </c>
      <c r="K1154" s="69"/>
    </row>
    <row r="1155" spans="1:11" s="50" customFormat="1" x14ac:dyDescent="0.25">
      <c r="A1155" s="98" t="s">
        <v>520</v>
      </c>
      <c r="B1155" s="98" t="s">
        <v>193</v>
      </c>
      <c r="C1155" s="98" t="s">
        <v>474</v>
      </c>
      <c r="D1155" s="98" t="s">
        <v>192</v>
      </c>
      <c r="E1155" s="93">
        <v>0</v>
      </c>
      <c r="F1155" s="93">
        <f t="shared" si="21"/>
        <v>0</v>
      </c>
      <c r="K1155" s="69"/>
    </row>
    <row r="1156" spans="1:11" s="50" customFormat="1" x14ac:dyDescent="0.25">
      <c r="A1156" s="98" t="s">
        <v>520</v>
      </c>
      <c r="B1156" s="98" t="s">
        <v>193</v>
      </c>
      <c r="C1156" s="98" t="s">
        <v>474</v>
      </c>
      <c r="D1156" s="98" t="s">
        <v>194</v>
      </c>
      <c r="E1156" s="93">
        <v>0</v>
      </c>
      <c r="F1156" s="93">
        <f t="shared" si="21"/>
        <v>0</v>
      </c>
      <c r="K1156" s="69"/>
    </row>
    <row r="1157" spans="1:11" s="50" customFormat="1" x14ac:dyDescent="0.25">
      <c r="A1157" s="98" t="s">
        <v>520</v>
      </c>
      <c r="B1157" s="98" t="s">
        <v>193</v>
      </c>
      <c r="C1157" s="98" t="s">
        <v>474</v>
      </c>
      <c r="D1157" s="98" t="s">
        <v>195</v>
      </c>
      <c r="E1157" s="93">
        <v>0</v>
      </c>
      <c r="F1157" s="93">
        <f t="shared" si="21"/>
        <v>0</v>
      </c>
      <c r="K1157" s="69"/>
    </row>
    <row r="1158" spans="1:11" s="50" customFormat="1" x14ac:dyDescent="0.25">
      <c r="A1158" s="98" t="s">
        <v>520</v>
      </c>
      <c r="B1158" s="98" t="s">
        <v>193</v>
      </c>
      <c r="C1158" s="98" t="s">
        <v>474</v>
      </c>
      <c r="D1158" s="98" t="s">
        <v>196</v>
      </c>
      <c r="E1158" s="93">
        <v>0</v>
      </c>
      <c r="F1158" s="93">
        <f t="shared" si="21"/>
        <v>0</v>
      </c>
      <c r="K1158" s="69"/>
    </row>
    <row r="1159" spans="1:11" s="50" customFormat="1" x14ac:dyDescent="0.25">
      <c r="A1159" s="98" t="s">
        <v>520</v>
      </c>
      <c r="B1159" s="98" t="s">
        <v>193</v>
      </c>
      <c r="C1159" s="98" t="s">
        <v>474</v>
      </c>
      <c r="D1159" s="98" t="s">
        <v>197</v>
      </c>
      <c r="E1159" s="93">
        <v>0</v>
      </c>
      <c r="F1159" s="93">
        <f t="shared" si="21"/>
        <v>0</v>
      </c>
      <c r="K1159" s="69"/>
    </row>
    <row r="1160" spans="1:11" s="50" customFormat="1" x14ac:dyDescent="0.25">
      <c r="A1160" s="98" t="s">
        <v>520</v>
      </c>
      <c r="B1160" s="98" t="s">
        <v>193</v>
      </c>
      <c r="C1160" s="98" t="s">
        <v>474</v>
      </c>
      <c r="D1160" s="98" t="s">
        <v>198</v>
      </c>
      <c r="E1160" s="93">
        <v>0</v>
      </c>
      <c r="F1160" s="93">
        <f t="shared" si="21"/>
        <v>0</v>
      </c>
      <c r="K1160" s="69"/>
    </row>
    <row r="1161" spans="1:11" s="50" customFormat="1" x14ac:dyDescent="0.25">
      <c r="A1161" s="98" t="s">
        <v>520</v>
      </c>
      <c r="B1161" s="98" t="s">
        <v>193</v>
      </c>
      <c r="C1161" s="98" t="s">
        <v>474</v>
      </c>
      <c r="D1161" s="98" t="s">
        <v>199</v>
      </c>
      <c r="E1161" s="93">
        <v>0</v>
      </c>
      <c r="F1161" s="93">
        <f t="shared" si="21"/>
        <v>0</v>
      </c>
      <c r="K1161" s="69"/>
    </row>
    <row r="1162" spans="1:11" s="50" customFormat="1" x14ac:dyDescent="0.25">
      <c r="A1162" s="98" t="s">
        <v>521</v>
      </c>
      <c r="B1162" s="98" t="s">
        <v>193</v>
      </c>
      <c r="C1162" s="98" t="s">
        <v>474</v>
      </c>
      <c r="D1162" s="98" t="s">
        <v>192</v>
      </c>
      <c r="E1162" s="93">
        <v>0</v>
      </c>
      <c r="F1162" s="93">
        <f t="shared" si="21"/>
        <v>0</v>
      </c>
      <c r="K1162" s="69"/>
    </row>
    <row r="1163" spans="1:11" s="50" customFormat="1" x14ac:dyDescent="0.25">
      <c r="A1163" s="98" t="s">
        <v>521</v>
      </c>
      <c r="B1163" s="98" t="s">
        <v>193</v>
      </c>
      <c r="C1163" s="98" t="s">
        <v>474</v>
      </c>
      <c r="D1163" s="98" t="s">
        <v>194</v>
      </c>
      <c r="E1163" s="93">
        <v>0</v>
      </c>
      <c r="F1163" s="93">
        <f t="shared" si="21"/>
        <v>0</v>
      </c>
      <c r="K1163" s="69"/>
    </row>
    <row r="1164" spans="1:11" s="50" customFormat="1" x14ac:dyDescent="0.25">
      <c r="A1164" s="98" t="s">
        <v>521</v>
      </c>
      <c r="B1164" s="98" t="s">
        <v>193</v>
      </c>
      <c r="C1164" s="98" t="s">
        <v>474</v>
      </c>
      <c r="D1164" s="98" t="s">
        <v>195</v>
      </c>
      <c r="E1164" s="93">
        <v>0</v>
      </c>
      <c r="F1164" s="93">
        <f t="shared" si="21"/>
        <v>0</v>
      </c>
      <c r="K1164" s="69"/>
    </row>
    <row r="1165" spans="1:11" s="50" customFormat="1" x14ac:dyDescent="0.25">
      <c r="A1165" s="98" t="s">
        <v>521</v>
      </c>
      <c r="B1165" s="98" t="s">
        <v>193</v>
      </c>
      <c r="C1165" s="98" t="s">
        <v>474</v>
      </c>
      <c r="D1165" s="98" t="s">
        <v>196</v>
      </c>
      <c r="E1165" s="93">
        <v>0</v>
      </c>
      <c r="F1165" s="93">
        <f t="shared" si="21"/>
        <v>0</v>
      </c>
      <c r="K1165" s="69"/>
    </row>
    <row r="1166" spans="1:11" s="50" customFormat="1" x14ac:dyDescent="0.25">
      <c r="A1166" s="98" t="s">
        <v>521</v>
      </c>
      <c r="B1166" s="98" t="s">
        <v>193</v>
      </c>
      <c r="C1166" s="98" t="s">
        <v>474</v>
      </c>
      <c r="D1166" s="98" t="s">
        <v>197</v>
      </c>
      <c r="E1166" s="93">
        <v>0</v>
      </c>
      <c r="F1166" s="93">
        <f t="shared" si="21"/>
        <v>0</v>
      </c>
      <c r="K1166" s="69"/>
    </row>
    <row r="1167" spans="1:11" s="50" customFormat="1" x14ac:dyDescent="0.25">
      <c r="A1167" s="98" t="s">
        <v>521</v>
      </c>
      <c r="B1167" s="98" t="s">
        <v>193</v>
      </c>
      <c r="C1167" s="98" t="s">
        <v>474</v>
      </c>
      <c r="D1167" s="98" t="s">
        <v>198</v>
      </c>
      <c r="E1167" s="93">
        <v>0</v>
      </c>
      <c r="F1167" s="93">
        <f t="shared" si="21"/>
        <v>0</v>
      </c>
      <c r="K1167" s="69"/>
    </row>
    <row r="1168" spans="1:11" s="50" customFormat="1" x14ac:dyDescent="0.25">
      <c r="A1168" s="98" t="s">
        <v>521</v>
      </c>
      <c r="B1168" s="98" t="s">
        <v>193</v>
      </c>
      <c r="C1168" s="98" t="s">
        <v>474</v>
      </c>
      <c r="D1168" s="98" t="s">
        <v>199</v>
      </c>
      <c r="E1168" s="93">
        <v>0</v>
      </c>
      <c r="F1168" s="93">
        <f t="shared" si="21"/>
        <v>0</v>
      </c>
      <c r="K1168" s="69"/>
    </row>
    <row r="1169" spans="1:11" s="50" customFormat="1" x14ac:dyDescent="0.25">
      <c r="A1169" s="98" t="s">
        <v>522</v>
      </c>
      <c r="B1169" s="98" t="s">
        <v>193</v>
      </c>
      <c r="C1169" s="98" t="s">
        <v>474</v>
      </c>
      <c r="D1169" s="98" t="s">
        <v>192</v>
      </c>
      <c r="E1169" s="93">
        <v>0</v>
      </c>
      <c r="F1169" s="93">
        <f t="shared" si="21"/>
        <v>0</v>
      </c>
      <c r="K1169" s="69"/>
    </row>
    <row r="1170" spans="1:11" s="50" customFormat="1" x14ac:dyDescent="0.25">
      <c r="A1170" s="98" t="s">
        <v>522</v>
      </c>
      <c r="B1170" s="98" t="s">
        <v>193</v>
      </c>
      <c r="C1170" s="98" t="s">
        <v>474</v>
      </c>
      <c r="D1170" s="98" t="s">
        <v>194</v>
      </c>
      <c r="E1170" s="93">
        <v>0</v>
      </c>
      <c r="F1170" s="93">
        <f t="shared" si="21"/>
        <v>0</v>
      </c>
      <c r="K1170" s="69"/>
    </row>
    <row r="1171" spans="1:11" s="50" customFormat="1" x14ac:dyDescent="0.25">
      <c r="A1171" s="98" t="s">
        <v>522</v>
      </c>
      <c r="B1171" s="98" t="s">
        <v>193</v>
      </c>
      <c r="C1171" s="98" t="s">
        <v>474</v>
      </c>
      <c r="D1171" s="98" t="s">
        <v>195</v>
      </c>
      <c r="E1171" s="93">
        <v>0</v>
      </c>
      <c r="F1171" s="93">
        <f t="shared" si="21"/>
        <v>0</v>
      </c>
      <c r="K1171" s="69"/>
    </row>
    <row r="1172" spans="1:11" s="50" customFormat="1" x14ac:dyDescent="0.25">
      <c r="A1172" s="98" t="s">
        <v>522</v>
      </c>
      <c r="B1172" s="98" t="s">
        <v>193</v>
      </c>
      <c r="C1172" s="98" t="s">
        <v>474</v>
      </c>
      <c r="D1172" s="98" t="s">
        <v>196</v>
      </c>
      <c r="E1172" s="93">
        <v>0</v>
      </c>
      <c r="F1172" s="93">
        <f t="shared" si="21"/>
        <v>0</v>
      </c>
      <c r="K1172" s="69"/>
    </row>
    <row r="1173" spans="1:11" s="50" customFormat="1" x14ac:dyDescent="0.25">
      <c r="A1173" s="98" t="s">
        <v>522</v>
      </c>
      <c r="B1173" s="98" t="s">
        <v>193</v>
      </c>
      <c r="C1173" s="98" t="s">
        <v>474</v>
      </c>
      <c r="D1173" s="98" t="s">
        <v>197</v>
      </c>
      <c r="E1173" s="93">
        <v>0</v>
      </c>
      <c r="F1173" s="93">
        <f t="shared" si="21"/>
        <v>0</v>
      </c>
      <c r="K1173" s="69"/>
    </row>
    <row r="1174" spans="1:11" s="50" customFormat="1" x14ac:dyDescent="0.25">
      <c r="A1174" s="98" t="s">
        <v>522</v>
      </c>
      <c r="B1174" s="98" t="s">
        <v>193</v>
      </c>
      <c r="C1174" s="98" t="s">
        <v>474</v>
      </c>
      <c r="D1174" s="98" t="s">
        <v>198</v>
      </c>
      <c r="E1174" s="93">
        <v>0</v>
      </c>
      <c r="F1174" s="93">
        <f t="shared" si="21"/>
        <v>0</v>
      </c>
      <c r="K1174" s="69"/>
    </row>
    <row r="1175" spans="1:11" s="50" customFormat="1" x14ac:dyDescent="0.25">
      <c r="A1175" s="98" t="s">
        <v>522</v>
      </c>
      <c r="B1175" s="98" t="s">
        <v>193</v>
      </c>
      <c r="C1175" s="98" t="s">
        <v>474</v>
      </c>
      <c r="D1175" s="98" t="s">
        <v>199</v>
      </c>
      <c r="E1175" s="93">
        <v>0</v>
      </c>
      <c r="F1175" s="93">
        <f t="shared" si="21"/>
        <v>0</v>
      </c>
      <c r="K1175" s="69"/>
    </row>
    <row r="1176" spans="1:11" s="50" customFormat="1" x14ac:dyDescent="0.25">
      <c r="A1176" s="98" t="s">
        <v>523</v>
      </c>
      <c r="B1176" s="98" t="s">
        <v>193</v>
      </c>
      <c r="C1176" s="98" t="s">
        <v>474</v>
      </c>
      <c r="D1176" s="98" t="s">
        <v>192</v>
      </c>
      <c r="E1176" s="93">
        <v>0</v>
      </c>
      <c r="F1176" s="93">
        <f t="shared" si="21"/>
        <v>0</v>
      </c>
      <c r="K1176" s="69"/>
    </row>
    <row r="1177" spans="1:11" s="50" customFormat="1" x14ac:dyDescent="0.25">
      <c r="A1177" s="98" t="s">
        <v>523</v>
      </c>
      <c r="B1177" s="98" t="s">
        <v>193</v>
      </c>
      <c r="C1177" s="98" t="s">
        <v>474</v>
      </c>
      <c r="D1177" s="98" t="s">
        <v>194</v>
      </c>
      <c r="E1177" s="93">
        <v>0</v>
      </c>
      <c r="F1177" s="93">
        <f t="shared" si="21"/>
        <v>0</v>
      </c>
      <c r="K1177" s="69"/>
    </row>
    <row r="1178" spans="1:11" s="50" customFormat="1" x14ac:dyDescent="0.25">
      <c r="A1178" s="98" t="s">
        <v>523</v>
      </c>
      <c r="B1178" s="98" t="s">
        <v>193</v>
      </c>
      <c r="C1178" s="98" t="s">
        <v>474</v>
      </c>
      <c r="D1178" s="98" t="s">
        <v>195</v>
      </c>
      <c r="E1178" s="93">
        <v>0</v>
      </c>
      <c r="F1178" s="93">
        <f t="shared" si="21"/>
        <v>0</v>
      </c>
      <c r="K1178" s="69"/>
    </row>
    <row r="1179" spans="1:11" s="50" customFormat="1" x14ac:dyDescent="0.25">
      <c r="A1179" s="98" t="s">
        <v>523</v>
      </c>
      <c r="B1179" s="98" t="s">
        <v>193</v>
      </c>
      <c r="C1179" s="98" t="s">
        <v>474</v>
      </c>
      <c r="D1179" s="98" t="s">
        <v>196</v>
      </c>
      <c r="E1179" s="93">
        <v>0</v>
      </c>
      <c r="F1179" s="93">
        <f t="shared" si="21"/>
        <v>0</v>
      </c>
      <c r="K1179" s="69"/>
    </row>
    <row r="1180" spans="1:11" s="50" customFormat="1" x14ac:dyDescent="0.25">
      <c r="A1180" s="98" t="s">
        <v>523</v>
      </c>
      <c r="B1180" s="98" t="s">
        <v>193</v>
      </c>
      <c r="C1180" s="98" t="s">
        <v>474</v>
      </c>
      <c r="D1180" s="98" t="s">
        <v>197</v>
      </c>
      <c r="E1180" s="93">
        <v>0</v>
      </c>
      <c r="F1180" s="93">
        <f t="shared" si="21"/>
        <v>0</v>
      </c>
      <c r="K1180" s="69"/>
    </row>
    <row r="1181" spans="1:11" s="50" customFormat="1" x14ac:dyDescent="0.25">
      <c r="A1181" s="98" t="s">
        <v>523</v>
      </c>
      <c r="B1181" s="98" t="s">
        <v>193</v>
      </c>
      <c r="C1181" s="98" t="s">
        <v>474</v>
      </c>
      <c r="D1181" s="98" t="s">
        <v>198</v>
      </c>
      <c r="E1181" s="93">
        <v>0</v>
      </c>
      <c r="F1181" s="93">
        <f t="shared" si="21"/>
        <v>0</v>
      </c>
      <c r="K1181" s="69"/>
    </row>
    <row r="1182" spans="1:11" s="50" customFormat="1" x14ac:dyDescent="0.25">
      <c r="A1182" s="98" t="s">
        <v>523</v>
      </c>
      <c r="B1182" s="98" t="s">
        <v>193</v>
      </c>
      <c r="C1182" s="98" t="s">
        <v>474</v>
      </c>
      <c r="D1182" s="98" t="s">
        <v>199</v>
      </c>
      <c r="E1182" s="93">
        <v>1.7861035098502599E-3</v>
      </c>
      <c r="F1182" s="93">
        <f t="shared" si="21"/>
        <v>1.7902841152943546E-3</v>
      </c>
      <c r="K1182" s="69"/>
    </row>
    <row r="1183" spans="1:11" s="50" customFormat="1" x14ac:dyDescent="0.25">
      <c r="A1183" s="98" t="s">
        <v>524</v>
      </c>
      <c r="B1183" s="98" t="s">
        <v>193</v>
      </c>
      <c r="C1183" s="98" t="s">
        <v>474</v>
      </c>
      <c r="D1183" s="98" t="s">
        <v>192</v>
      </c>
      <c r="E1183" s="93">
        <v>0</v>
      </c>
      <c r="F1183" s="93">
        <f t="shared" si="21"/>
        <v>0</v>
      </c>
      <c r="K1183" s="69"/>
    </row>
    <row r="1184" spans="1:11" s="50" customFormat="1" x14ac:dyDescent="0.25">
      <c r="A1184" s="98" t="s">
        <v>524</v>
      </c>
      <c r="B1184" s="98" t="s">
        <v>193</v>
      </c>
      <c r="C1184" s="98" t="s">
        <v>474</v>
      </c>
      <c r="D1184" s="98" t="s">
        <v>194</v>
      </c>
      <c r="E1184" s="93">
        <v>0</v>
      </c>
      <c r="F1184" s="93">
        <f t="shared" si="21"/>
        <v>0</v>
      </c>
      <c r="K1184" s="69"/>
    </row>
    <row r="1185" spans="1:11" s="50" customFormat="1" x14ac:dyDescent="0.25">
      <c r="A1185" s="98" t="s">
        <v>524</v>
      </c>
      <c r="B1185" s="98" t="s">
        <v>193</v>
      </c>
      <c r="C1185" s="98" t="s">
        <v>474</v>
      </c>
      <c r="D1185" s="98" t="s">
        <v>195</v>
      </c>
      <c r="E1185" s="93">
        <v>0</v>
      </c>
      <c r="F1185" s="93">
        <f t="shared" si="21"/>
        <v>0</v>
      </c>
      <c r="K1185" s="69"/>
    </row>
    <row r="1186" spans="1:11" s="50" customFormat="1" x14ac:dyDescent="0.25">
      <c r="A1186" s="98" t="s">
        <v>524</v>
      </c>
      <c r="B1186" s="98" t="s">
        <v>193</v>
      </c>
      <c r="C1186" s="98" t="s">
        <v>474</v>
      </c>
      <c r="D1186" s="98" t="s">
        <v>196</v>
      </c>
      <c r="E1186" s="93">
        <v>0</v>
      </c>
      <c r="F1186" s="93">
        <f t="shared" si="21"/>
        <v>0</v>
      </c>
      <c r="K1186" s="69"/>
    </row>
    <row r="1187" spans="1:11" s="50" customFormat="1" x14ac:dyDescent="0.25">
      <c r="A1187" s="98" t="s">
        <v>524</v>
      </c>
      <c r="B1187" s="98" t="s">
        <v>193</v>
      </c>
      <c r="C1187" s="98" t="s">
        <v>474</v>
      </c>
      <c r="D1187" s="98" t="s">
        <v>197</v>
      </c>
      <c r="E1187" s="93">
        <v>0</v>
      </c>
      <c r="F1187" s="93">
        <f t="shared" si="21"/>
        <v>0</v>
      </c>
      <c r="K1187" s="69"/>
    </row>
    <row r="1188" spans="1:11" s="50" customFormat="1" x14ac:dyDescent="0.25">
      <c r="A1188" s="98" t="s">
        <v>524</v>
      </c>
      <c r="B1188" s="98" t="s">
        <v>193</v>
      </c>
      <c r="C1188" s="98" t="s">
        <v>474</v>
      </c>
      <c r="D1188" s="98" t="s">
        <v>198</v>
      </c>
      <c r="E1188" s="93">
        <v>0</v>
      </c>
      <c r="F1188" s="93">
        <f t="shared" si="21"/>
        <v>0</v>
      </c>
      <c r="K1188" s="69"/>
    </row>
    <row r="1189" spans="1:11" s="50" customFormat="1" x14ac:dyDescent="0.25">
      <c r="A1189" s="98" t="s">
        <v>524</v>
      </c>
      <c r="B1189" s="98" t="s">
        <v>193</v>
      </c>
      <c r="C1189" s="98" t="s">
        <v>474</v>
      </c>
      <c r="D1189" s="98" t="s">
        <v>199</v>
      </c>
      <c r="E1189" s="93">
        <v>2.48450182349075E-2</v>
      </c>
      <c r="F1189" s="93">
        <f t="shared" si="21"/>
        <v>2.485873930459909E-2</v>
      </c>
      <c r="K1189" s="69"/>
    </row>
    <row r="1190" spans="1:11" s="50" customFormat="1" x14ac:dyDescent="0.25">
      <c r="A1190" s="98" t="s">
        <v>518</v>
      </c>
      <c r="B1190" s="98" t="s">
        <v>99</v>
      </c>
      <c r="C1190" s="98" t="s">
        <v>475</v>
      </c>
      <c r="D1190" s="98" t="s">
        <v>98</v>
      </c>
      <c r="E1190" s="93">
        <v>2.15737543916908E-3</v>
      </c>
      <c r="F1190" s="93">
        <f t="shared" si="21"/>
        <v>2.1601911105862659E-3</v>
      </c>
      <c r="K1190" s="69"/>
    </row>
    <row r="1191" spans="1:11" s="50" customFormat="1" x14ac:dyDescent="0.25">
      <c r="A1191" s="98" t="s">
        <v>518</v>
      </c>
      <c r="B1191" s="98" t="s">
        <v>99</v>
      </c>
      <c r="C1191" s="98" t="s">
        <v>475</v>
      </c>
      <c r="D1191" s="98" t="s">
        <v>202</v>
      </c>
      <c r="E1191" s="93">
        <v>1.8806631259605901E-4</v>
      </c>
      <c r="F1191" s="93">
        <f t="shared" si="21"/>
        <v>1.8831176497829073E-4</v>
      </c>
      <c r="K1191" s="69"/>
    </row>
    <row r="1192" spans="1:11" s="50" customFormat="1" x14ac:dyDescent="0.25">
      <c r="A1192" s="98" t="s">
        <v>518</v>
      </c>
      <c r="B1192" s="98" t="s">
        <v>99</v>
      </c>
      <c r="C1192" s="98" t="s">
        <v>475</v>
      </c>
      <c r="D1192" s="98" t="s">
        <v>253</v>
      </c>
      <c r="E1192" s="93">
        <v>3.6928377658734502E-3</v>
      </c>
      <c r="F1192" s="93">
        <f t="shared" si="21"/>
        <v>3.6976574266320244E-3</v>
      </c>
      <c r="K1192" s="69"/>
    </row>
    <row r="1193" spans="1:11" s="50" customFormat="1" x14ac:dyDescent="0.25">
      <c r="A1193" s="98" t="s">
        <v>518</v>
      </c>
      <c r="B1193" s="98" t="s">
        <v>99</v>
      </c>
      <c r="C1193" s="98" t="s">
        <v>475</v>
      </c>
      <c r="D1193" s="98" t="s">
        <v>260</v>
      </c>
      <c r="E1193" s="93">
        <v>6.54979162501951E-4</v>
      </c>
      <c r="F1193" s="93">
        <f t="shared" si="21"/>
        <v>6.5583400031702299E-4</v>
      </c>
      <c r="K1193" s="69"/>
    </row>
    <row r="1194" spans="1:11" s="50" customFormat="1" x14ac:dyDescent="0.25">
      <c r="A1194" s="98" t="s">
        <v>519</v>
      </c>
      <c r="B1194" s="98" t="s">
        <v>99</v>
      </c>
      <c r="C1194" s="98" t="s">
        <v>475</v>
      </c>
      <c r="D1194" s="98" t="s">
        <v>98</v>
      </c>
      <c r="E1194" s="93">
        <v>3.4368423232127901E-3</v>
      </c>
      <c r="F1194" s="93">
        <f t="shared" si="21"/>
        <v>3.4453191332580735E-3</v>
      </c>
      <c r="K1194" s="69"/>
    </row>
    <row r="1195" spans="1:11" s="50" customFormat="1" x14ac:dyDescent="0.25">
      <c r="A1195" s="98" t="s">
        <v>519</v>
      </c>
      <c r="B1195" s="98" t="s">
        <v>99</v>
      </c>
      <c r="C1195" s="98" t="s">
        <v>475</v>
      </c>
      <c r="D1195" s="98" t="s">
        <v>202</v>
      </c>
      <c r="E1195" s="93">
        <v>9.6915968237364103E-4</v>
      </c>
      <c r="F1195" s="93">
        <f t="shared" si="21"/>
        <v>9.7155006917595116E-4</v>
      </c>
      <c r="K1195" s="69"/>
    </row>
    <row r="1196" spans="1:11" s="50" customFormat="1" x14ac:dyDescent="0.25">
      <c r="A1196" s="98" t="s">
        <v>519</v>
      </c>
      <c r="B1196" s="98" t="s">
        <v>99</v>
      </c>
      <c r="C1196" s="98" t="s">
        <v>475</v>
      </c>
      <c r="D1196" s="98" t="s">
        <v>253</v>
      </c>
      <c r="E1196" s="93">
        <v>5.8449509558404396E-3</v>
      </c>
      <c r="F1196" s="93">
        <f t="shared" si="21"/>
        <v>5.859367252637652E-3</v>
      </c>
      <c r="K1196" s="69"/>
    </row>
    <row r="1197" spans="1:11" s="50" customFormat="1" x14ac:dyDescent="0.25">
      <c r="A1197" s="98" t="s">
        <v>519</v>
      </c>
      <c r="B1197" s="98" t="s">
        <v>99</v>
      </c>
      <c r="C1197" s="98" t="s">
        <v>475</v>
      </c>
      <c r="D1197" s="98" t="s">
        <v>260</v>
      </c>
      <c r="E1197" s="93">
        <v>1.08973546263349E-3</v>
      </c>
      <c r="F1197" s="93">
        <f t="shared" si="21"/>
        <v>1.0924232439302817E-3</v>
      </c>
      <c r="K1197" s="69"/>
    </row>
    <row r="1198" spans="1:11" s="50" customFormat="1" x14ac:dyDescent="0.25">
      <c r="A1198" s="98" t="s">
        <v>520</v>
      </c>
      <c r="B1198" s="98" t="s">
        <v>99</v>
      </c>
      <c r="C1198" s="98" t="s">
        <v>475</v>
      </c>
      <c r="D1198" s="98" t="s">
        <v>98</v>
      </c>
      <c r="E1198" s="93">
        <v>3.38228588684889E-3</v>
      </c>
      <c r="F1198" s="93">
        <f t="shared" si="21"/>
        <v>3.38228588684889E-3</v>
      </c>
      <c r="K1198" s="69"/>
    </row>
    <row r="1199" spans="1:11" s="50" customFormat="1" x14ac:dyDescent="0.25">
      <c r="A1199" s="98" t="s">
        <v>520</v>
      </c>
      <c r="B1199" s="98" t="s">
        <v>99</v>
      </c>
      <c r="C1199" s="98" t="s">
        <v>475</v>
      </c>
      <c r="D1199" s="98" t="s">
        <v>202</v>
      </c>
      <c r="E1199" s="93">
        <v>8.8995445918059501E-4</v>
      </c>
      <c r="F1199" s="93">
        <f t="shared" si="21"/>
        <v>8.8995445918059501E-4</v>
      </c>
      <c r="K1199" s="69"/>
    </row>
    <row r="1200" spans="1:11" s="50" customFormat="1" x14ac:dyDescent="0.25">
      <c r="A1200" s="98" t="s">
        <v>520</v>
      </c>
      <c r="B1200" s="98" t="s">
        <v>99</v>
      </c>
      <c r="C1200" s="98" t="s">
        <v>475</v>
      </c>
      <c r="D1200" s="98" t="s">
        <v>253</v>
      </c>
      <c r="E1200" s="93">
        <v>6.0780418529861602E-3</v>
      </c>
      <c r="F1200" s="93">
        <f t="shared" si="21"/>
        <v>6.0780418529861602E-3</v>
      </c>
      <c r="K1200" s="69"/>
    </row>
    <row r="1201" spans="1:11" s="50" customFormat="1" x14ac:dyDescent="0.25">
      <c r="A1201" s="98" t="s">
        <v>520</v>
      </c>
      <c r="B1201" s="98" t="s">
        <v>99</v>
      </c>
      <c r="C1201" s="98" t="s">
        <v>475</v>
      </c>
      <c r="D1201" s="98" t="s">
        <v>260</v>
      </c>
      <c r="E1201" s="93">
        <v>1.1330026043931301E-3</v>
      </c>
      <c r="F1201" s="93">
        <f t="shared" si="21"/>
        <v>1.1330026043931301E-3</v>
      </c>
      <c r="K1201" s="69"/>
    </row>
    <row r="1202" spans="1:11" s="50" customFormat="1" x14ac:dyDescent="0.25">
      <c r="A1202" s="98" t="s">
        <v>521</v>
      </c>
      <c r="B1202" s="98" t="s">
        <v>99</v>
      </c>
      <c r="C1202" s="98" t="s">
        <v>475</v>
      </c>
      <c r="D1202" s="98" t="s">
        <v>98</v>
      </c>
      <c r="E1202" s="93">
        <v>7.2955876629089899E-3</v>
      </c>
      <c r="F1202" s="93">
        <f t="shared" si="21"/>
        <v>7.3183248741782577E-3</v>
      </c>
      <c r="K1202" s="69"/>
    </row>
    <row r="1203" spans="1:11" s="50" customFormat="1" x14ac:dyDescent="0.25">
      <c r="A1203" s="98" t="s">
        <v>521</v>
      </c>
      <c r="B1203" s="98" t="s">
        <v>99</v>
      </c>
      <c r="C1203" s="98" t="s">
        <v>475</v>
      </c>
      <c r="D1203" s="98" t="s">
        <v>202</v>
      </c>
      <c r="E1203" s="93">
        <v>6.7062589989741103E-4</v>
      </c>
      <c r="F1203" s="93">
        <f t="shared" si="21"/>
        <v>6.7271595260778177E-4</v>
      </c>
      <c r="K1203" s="69"/>
    </row>
    <row r="1204" spans="1:11" s="50" customFormat="1" x14ac:dyDescent="0.25">
      <c r="A1204" s="98" t="s">
        <v>521</v>
      </c>
      <c r="B1204" s="98" t="s">
        <v>99</v>
      </c>
      <c r="C1204" s="98" t="s">
        <v>475</v>
      </c>
      <c r="D1204" s="98" t="s">
        <v>253</v>
      </c>
      <c r="E1204" s="93">
        <v>1.1769461933276999E-2</v>
      </c>
      <c r="F1204" s="93">
        <f t="shared" si="21"/>
        <v>1.1806142287878595E-2</v>
      </c>
      <c r="K1204" s="69"/>
    </row>
    <row r="1205" spans="1:11" s="50" customFormat="1" x14ac:dyDescent="0.25">
      <c r="A1205" s="98" t="s">
        <v>521</v>
      </c>
      <c r="B1205" s="98" t="s">
        <v>99</v>
      </c>
      <c r="C1205" s="98" t="s">
        <v>475</v>
      </c>
      <c r="D1205" s="98" t="s">
        <v>260</v>
      </c>
      <c r="E1205" s="93">
        <v>1.94509503613839E-3</v>
      </c>
      <c r="F1205" s="93">
        <f t="shared" si="21"/>
        <v>1.95115706140886E-3</v>
      </c>
      <c r="K1205" s="69"/>
    </row>
    <row r="1206" spans="1:11" s="50" customFormat="1" x14ac:dyDescent="0.25">
      <c r="A1206" s="98" t="s">
        <v>522</v>
      </c>
      <c r="B1206" s="98" t="s">
        <v>99</v>
      </c>
      <c r="C1206" s="98" t="s">
        <v>475</v>
      </c>
      <c r="D1206" s="98" t="s">
        <v>98</v>
      </c>
      <c r="E1206" s="93">
        <v>6.23737833339585E-3</v>
      </c>
      <c r="F1206" s="93">
        <f t="shared" si="21"/>
        <v>6.2514870009030563E-3</v>
      </c>
      <c r="K1206" s="69"/>
    </row>
    <row r="1207" spans="1:11" s="50" customFormat="1" x14ac:dyDescent="0.25">
      <c r="A1207" s="98" t="s">
        <v>522</v>
      </c>
      <c r="B1207" s="98" t="s">
        <v>99</v>
      </c>
      <c r="C1207" s="98" t="s">
        <v>475</v>
      </c>
      <c r="D1207" s="98" t="s">
        <v>202</v>
      </c>
      <c r="E1207" s="93">
        <v>5.3118201253377999E-5</v>
      </c>
      <c r="F1207" s="93">
        <f t="shared" si="21"/>
        <v>5.3238352220660557E-5</v>
      </c>
      <c r="K1207" s="69"/>
    </row>
    <row r="1208" spans="1:11" s="50" customFormat="1" x14ac:dyDescent="0.25">
      <c r="A1208" s="98" t="s">
        <v>522</v>
      </c>
      <c r="B1208" s="98" t="s">
        <v>99</v>
      </c>
      <c r="C1208" s="98" t="s">
        <v>475</v>
      </c>
      <c r="D1208" s="98" t="s">
        <v>253</v>
      </c>
      <c r="E1208" s="93">
        <v>9.8638826428941607E-3</v>
      </c>
      <c r="F1208" s="93">
        <f t="shared" si="21"/>
        <v>9.8861942990259646E-3</v>
      </c>
      <c r="K1208" s="69"/>
    </row>
    <row r="1209" spans="1:11" s="50" customFormat="1" x14ac:dyDescent="0.25">
      <c r="A1209" s="98" t="s">
        <v>522</v>
      </c>
      <c r="B1209" s="98" t="s">
        <v>99</v>
      </c>
      <c r="C1209" s="98" t="s">
        <v>475</v>
      </c>
      <c r="D1209" s="98" t="s">
        <v>260</v>
      </c>
      <c r="E1209" s="93">
        <v>1.6981989101650999E-3</v>
      </c>
      <c r="F1209" s="93">
        <f t="shared" si="21"/>
        <v>1.702040159245076E-3</v>
      </c>
      <c r="K1209" s="69"/>
    </row>
    <row r="1210" spans="1:11" s="50" customFormat="1" x14ac:dyDescent="0.25">
      <c r="A1210" s="98" t="s">
        <v>523</v>
      </c>
      <c r="B1210" s="98" t="s">
        <v>99</v>
      </c>
      <c r="C1210" s="98" t="s">
        <v>475</v>
      </c>
      <c r="D1210" s="98" t="s">
        <v>98</v>
      </c>
      <c r="E1210" s="93">
        <v>1.9759892962320599E-2</v>
      </c>
      <c r="F1210" s="93">
        <f t="shared" si="21"/>
        <v>1.9806143538302019E-2</v>
      </c>
      <c r="K1210" s="69"/>
    </row>
    <row r="1211" spans="1:11" s="50" customFormat="1" x14ac:dyDescent="0.25">
      <c r="A1211" s="98" t="s">
        <v>523</v>
      </c>
      <c r="B1211" s="98" t="s">
        <v>99</v>
      </c>
      <c r="C1211" s="98" t="s">
        <v>475</v>
      </c>
      <c r="D1211" s="98" t="s">
        <v>202</v>
      </c>
      <c r="E1211" s="93">
        <v>2.35392162893334E-3</v>
      </c>
      <c r="F1211" s="93">
        <f t="shared" si="21"/>
        <v>2.3594312858611832E-3</v>
      </c>
      <c r="K1211" s="69"/>
    </row>
    <row r="1212" spans="1:11" s="50" customFormat="1" x14ac:dyDescent="0.25">
      <c r="A1212" s="98" t="s">
        <v>523</v>
      </c>
      <c r="B1212" s="98" t="s">
        <v>99</v>
      </c>
      <c r="C1212" s="98" t="s">
        <v>475</v>
      </c>
      <c r="D1212" s="98" t="s">
        <v>253</v>
      </c>
      <c r="E1212" s="93">
        <v>3.21490365166541E-2</v>
      </c>
      <c r="F1212" s="93">
        <f t="shared" si="21"/>
        <v>3.2224285479742022E-2</v>
      </c>
      <c r="K1212" s="69"/>
    </row>
    <row r="1213" spans="1:11" s="50" customFormat="1" x14ac:dyDescent="0.25">
      <c r="A1213" s="98" t="s">
        <v>523</v>
      </c>
      <c r="B1213" s="98" t="s">
        <v>99</v>
      </c>
      <c r="C1213" s="98" t="s">
        <v>475</v>
      </c>
      <c r="D1213" s="98" t="s">
        <v>260</v>
      </c>
      <c r="E1213" s="93">
        <v>5.6368647430345403E-3</v>
      </c>
      <c r="F1213" s="93">
        <f t="shared" si="21"/>
        <v>5.6500585514014092E-3</v>
      </c>
      <c r="K1213" s="69"/>
    </row>
    <row r="1214" spans="1:11" s="50" customFormat="1" x14ac:dyDescent="0.25">
      <c r="A1214" s="98" t="s">
        <v>524</v>
      </c>
      <c r="B1214" s="98" t="s">
        <v>99</v>
      </c>
      <c r="C1214" s="98" t="s">
        <v>475</v>
      </c>
      <c r="D1214" s="98" t="s">
        <v>98</v>
      </c>
      <c r="E1214" s="93">
        <v>9.8225922412149905E-3</v>
      </c>
      <c r="F1214" s="93">
        <f t="shared" si="21"/>
        <v>9.8280169292316987E-3</v>
      </c>
      <c r="K1214" s="69"/>
    </row>
    <row r="1215" spans="1:11" s="50" customFormat="1" x14ac:dyDescent="0.25">
      <c r="A1215" s="98" t="s">
        <v>524</v>
      </c>
      <c r="B1215" s="98" t="s">
        <v>99</v>
      </c>
      <c r="C1215" s="98" t="s">
        <v>475</v>
      </c>
      <c r="D1215" s="98" t="s">
        <v>202</v>
      </c>
      <c r="E1215" s="93">
        <v>3.9775163604646702E-4</v>
      </c>
      <c r="F1215" s="93">
        <f t="shared" ref="F1215:F1278" si="22">E1215+(E1215*VLOOKUP(A1215,$A$29:$F$36,6,0))</f>
        <v>3.9797130092521801E-4</v>
      </c>
      <c r="K1215" s="69"/>
    </row>
    <row r="1216" spans="1:11" s="50" customFormat="1" x14ac:dyDescent="0.25">
      <c r="A1216" s="98" t="s">
        <v>524</v>
      </c>
      <c r="B1216" s="98" t="s">
        <v>99</v>
      </c>
      <c r="C1216" s="98" t="s">
        <v>475</v>
      </c>
      <c r="D1216" s="98" t="s">
        <v>253</v>
      </c>
      <c r="E1216" s="93">
        <v>1.6217399249857101E-2</v>
      </c>
      <c r="F1216" s="93">
        <f t="shared" si="22"/>
        <v>1.6226355575154176E-2</v>
      </c>
      <c r="K1216" s="69"/>
    </row>
    <row r="1217" spans="1:11" s="50" customFormat="1" x14ac:dyDescent="0.25">
      <c r="A1217" s="98" t="s">
        <v>524</v>
      </c>
      <c r="B1217" s="98" t="s">
        <v>99</v>
      </c>
      <c r="C1217" s="98" t="s">
        <v>475</v>
      </c>
      <c r="D1217" s="98" t="s">
        <v>260</v>
      </c>
      <c r="E1217" s="93">
        <v>2.7436322573076198E-3</v>
      </c>
      <c r="F1217" s="93">
        <f t="shared" si="22"/>
        <v>2.7451474733181163E-3</v>
      </c>
      <c r="K1217" s="69"/>
    </row>
    <row r="1218" spans="1:11" s="50" customFormat="1" x14ac:dyDescent="0.25">
      <c r="A1218" s="98" t="s">
        <v>518</v>
      </c>
      <c r="B1218" s="98" t="s">
        <v>214</v>
      </c>
      <c r="C1218" s="98" t="s">
        <v>476</v>
      </c>
      <c r="D1218" s="98" t="s">
        <v>213</v>
      </c>
      <c r="E1218" s="93">
        <v>3.9962407339194102E-7</v>
      </c>
      <c r="F1218" s="93">
        <f t="shared" si="22"/>
        <v>4.0014563772452773E-7</v>
      </c>
      <c r="K1218" s="69"/>
    </row>
    <row r="1219" spans="1:11" s="50" customFormat="1" x14ac:dyDescent="0.25">
      <c r="A1219" s="98" t="s">
        <v>518</v>
      </c>
      <c r="B1219" s="98" t="s">
        <v>214</v>
      </c>
      <c r="C1219" s="98" t="s">
        <v>476</v>
      </c>
      <c r="D1219" s="98" t="s">
        <v>215</v>
      </c>
      <c r="E1219" s="93">
        <v>4.4048426621040397E-4</v>
      </c>
      <c r="F1219" s="93">
        <f t="shared" si="22"/>
        <v>4.4105915870967452E-4</v>
      </c>
      <c r="K1219" s="69"/>
    </row>
    <row r="1220" spans="1:11" s="50" customFormat="1" x14ac:dyDescent="0.25">
      <c r="A1220" s="98" t="s">
        <v>519</v>
      </c>
      <c r="B1220" s="98" t="s">
        <v>214</v>
      </c>
      <c r="C1220" s="98" t="s">
        <v>476</v>
      </c>
      <c r="D1220" s="98" t="s">
        <v>213</v>
      </c>
      <c r="E1220" s="93">
        <v>6.8726498642376699E-7</v>
      </c>
      <c r="F1220" s="93">
        <f t="shared" si="22"/>
        <v>6.8896009320866092E-7</v>
      </c>
      <c r="K1220" s="69"/>
    </row>
    <row r="1221" spans="1:11" s="50" customFormat="1" x14ac:dyDescent="0.25">
      <c r="A1221" s="98" t="s">
        <v>519</v>
      </c>
      <c r="B1221" s="98" t="s">
        <v>214</v>
      </c>
      <c r="C1221" s="98" t="s">
        <v>476</v>
      </c>
      <c r="D1221" s="98" t="s">
        <v>215</v>
      </c>
      <c r="E1221" s="93">
        <v>4.3681085068802402E-5</v>
      </c>
      <c r="F1221" s="93">
        <f t="shared" si="22"/>
        <v>4.3788822411944164E-5</v>
      </c>
      <c r="K1221" s="69"/>
    </row>
    <row r="1222" spans="1:11" s="50" customFormat="1" x14ac:dyDescent="0.25">
      <c r="A1222" s="98" t="s">
        <v>520</v>
      </c>
      <c r="B1222" s="98" t="s">
        <v>214</v>
      </c>
      <c r="C1222" s="98" t="s">
        <v>476</v>
      </c>
      <c r="D1222" s="98" t="s">
        <v>213</v>
      </c>
      <c r="E1222" s="93">
        <v>6.8502272601505799E-7</v>
      </c>
      <c r="F1222" s="93">
        <f t="shared" si="22"/>
        <v>6.8502272601505799E-7</v>
      </c>
      <c r="K1222" s="69"/>
    </row>
    <row r="1223" spans="1:11" s="50" customFormat="1" x14ac:dyDescent="0.25">
      <c r="A1223" s="98" t="s">
        <v>520</v>
      </c>
      <c r="B1223" s="98" t="s">
        <v>214</v>
      </c>
      <c r="C1223" s="98" t="s">
        <v>476</v>
      </c>
      <c r="D1223" s="98" t="s">
        <v>215</v>
      </c>
      <c r="E1223" s="93">
        <v>0</v>
      </c>
      <c r="F1223" s="93">
        <f t="shared" si="22"/>
        <v>0</v>
      </c>
      <c r="K1223" s="69"/>
    </row>
    <row r="1224" spans="1:11" s="50" customFormat="1" x14ac:dyDescent="0.25">
      <c r="A1224" s="98" t="s">
        <v>521</v>
      </c>
      <c r="B1224" s="98" t="s">
        <v>214</v>
      </c>
      <c r="C1224" s="98" t="s">
        <v>476</v>
      </c>
      <c r="D1224" s="98" t="s">
        <v>213</v>
      </c>
      <c r="E1224" s="93">
        <v>2.2463348014143202E-6</v>
      </c>
      <c r="F1224" s="93">
        <f t="shared" si="22"/>
        <v>2.2533356615672226E-6</v>
      </c>
      <c r="K1224" s="69"/>
    </row>
    <row r="1225" spans="1:11" s="50" customFormat="1" x14ac:dyDescent="0.25">
      <c r="A1225" s="98" t="s">
        <v>521</v>
      </c>
      <c r="B1225" s="98" t="s">
        <v>214</v>
      </c>
      <c r="C1225" s="98" t="s">
        <v>476</v>
      </c>
      <c r="D1225" s="98" t="s">
        <v>215</v>
      </c>
      <c r="E1225" s="93">
        <v>0</v>
      </c>
      <c r="F1225" s="93">
        <f t="shared" si="22"/>
        <v>0</v>
      </c>
      <c r="K1225" s="69"/>
    </row>
    <row r="1226" spans="1:11" s="50" customFormat="1" x14ac:dyDescent="0.25">
      <c r="A1226" s="98" t="s">
        <v>522</v>
      </c>
      <c r="B1226" s="98" t="s">
        <v>214</v>
      </c>
      <c r="C1226" s="98" t="s">
        <v>476</v>
      </c>
      <c r="D1226" s="98" t="s">
        <v>213</v>
      </c>
      <c r="E1226" s="93">
        <v>2.9169127482911402E-7</v>
      </c>
      <c r="F1226" s="93">
        <f t="shared" si="22"/>
        <v>2.9235106729180349E-7</v>
      </c>
      <c r="K1226" s="69"/>
    </row>
    <row r="1227" spans="1:11" s="50" customFormat="1" x14ac:dyDescent="0.25">
      <c r="A1227" s="98" t="s">
        <v>522</v>
      </c>
      <c r="B1227" s="98" t="s">
        <v>214</v>
      </c>
      <c r="C1227" s="98" t="s">
        <v>476</v>
      </c>
      <c r="D1227" s="98" t="s">
        <v>215</v>
      </c>
      <c r="E1227" s="93">
        <v>0</v>
      </c>
      <c r="F1227" s="93">
        <f t="shared" si="22"/>
        <v>0</v>
      </c>
      <c r="K1227" s="69"/>
    </row>
    <row r="1228" spans="1:11" s="50" customFormat="1" x14ac:dyDescent="0.25">
      <c r="A1228" s="98" t="s">
        <v>523</v>
      </c>
      <c r="B1228" s="98" t="s">
        <v>214</v>
      </c>
      <c r="C1228" s="98" t="s">
        <v>476</v>
      </c>
      <c r="D1228" s="98" t="s">
        <v>213</v>
      </c>
      <c r="E1228" s="93">
        <v>7.3640129850925495E-8</v>
      </c>
      <c r="F1228" s="93">
        <f t="shared" si="22"/>
        <v>7.3812494065015435E-8</v>
      </c>
      <c r="K1228" s="69"/>
    </row>
    <row r="1229" spans="1:11" s="50" customFormat="1" x14ac:dyDescent="0.25">
      <c r="A1229" s="98" t="s">
        <v>523</v>
      </c>
      <c r="B1229" s="98" t="s">
        <v>214</v>
      </c>
      <c r="C1229" s="98" t="s">
        <v>476</v>
      </c>
      <c r="D1229" s="98" t="s">
        <v>215</v>
      </c>
      <c r="E1229" s="93">
        <v>2.7720079540451701E-4</v>
      </c>
      <c r="F1229" s="93">
        <f t="shared" si="22"/>
        <v>2.7784961958966889E-4</v>
      </c>
      <c r="K1229" s="69"/>
    </row>
    <row r="1230" spans="1:11" s="50" customFormat="1" x14ac:dyDescent="0.25">
      <c r="A1230" s="98" t="s">
        <v>524</v>
      </c>
      <c r="B1230" s="98" t="s">
        <v>214</v>
      </c>
      <c r="C1230" s="98" t="s">
        <v>476</v>
      </c>
      <c r="D1230" s="98" t="s">
        <v>213</v>
      </c>
      <c r="E1230" s="93">
        <v>4.03360360278998E-7</v>
      </c>
      <c r="F1230" s="93">
        <f t="shared" si="22"/>
        <v>4.035831226678956E-7</v>
      </c>
      <c r="K1230" s="69"/>
    </row>
    <row r="1231" spans="1:11" s="50" customFormat="1" x14ac:dyDescent="0.25">
      <c r="A1231" s="98" t="s">
        <v>524</v>
      </c>
      <c r="B1231" s="98" t="s">
        <v>214</v>
      </c>
      <c r="C1231" s="98" t="s">
        <v>476</v>
      </c>
      <c r="D1231" s="98" t="s">
        <v>215</v>
      </c>
      <c r="E1231" s="93">
        <v>0</v>
      </c>
      <c r="F1231" s="93">
        <f t="shared" si="22"/>
        <v>0</v>
      </c>
      <c r="K1231" s="69"/>
    </row>
    <row r="1232" spans="1:11" s="50" customFormat="1" x14ac:dyDescent="0.25">
      <c r="A1232" s="98" t="s">
        <v>518</v>
      </c>
      <c r="B1232" s="98" t="s">
        <v>140</v>
      </c>
      <c r="C1232" s="98" t="s">
        <v>477</v>
      </c>
      <c r="D1232" s="98" t="s">
        <v>139</v>
      </c>
      <c r="E1232" s="93">
        <v>1.5526769737372801E-3</v>
      </c>
      <c r="F1232" s="93">
        <f t="shared" si="22"/>
        <v>1.5547034305587032E-3</v>
      </c>
      <c r="K1232" s="69"/>
    </row>
    <row r="1233" spans="1:11" s="50" customFormat="1" x14ac:dyDescent="0.25">
      <c r="A1233" s="98" t="s">
        <v>518</v>
      </c>
      <c r="B1233" s="98" t="s">
        <v>140</v>
      </c>
      <c r="C1233" s="98" t="s">
        <v>477</v>
      </c>
      <c r="D1233" s="98" t="s">
        <v>141</v>
      </c>
      <c r="E1233" s="93">
        <v>1.4793140946107201E-3</v>
      </c>
      <c r="F1233" s="93">
        <f t="shared" si="22"/>
        <v>1.4812448027932698E-3</v>
      </c>
      <c r="K1233" s="69"/>
    </row>
    <row r="1234" spans="1:11" s="50" customFormat="1" x14ac:dyDescent="0.25">
      <c r="A1234" s="98" t="s">
        <v>518</v>
      </c>
      <c r="B1234" s="98" t="s">
        <v>140</v>
      </c>
      <c r="C1234" s="98" t="s">
        <v>477</v>
      </c>
      <c r="D1234" s="98" t="s">
        <v>142</v>
      </c>
      <c r="E1234" s="93">
        <v>0</v>
      </c>
      <c r="F1234" s="93">
        <f t="shared" si="22"/>
        <v>0</v>
      </c>
      <c r="K1234" s="69"/>
    </row>
    <row r="1235" spans="1:11" s="50" customFormat="1" x14ac:dyDescent="0.25">
      <c r="A1235" s="98" t="s">
        <v>519</v>
      </c>
      <c r="B1235" s="98" t="s">
        <v>140</v>
      </c>
      <c r="C1235" s="98" t="s">
        <v>477</v>
      </c>
      <c r="D1235" s="98" t="s">
        <v>139</v>
      </c>
      <c r="E1235" s="93">
        <v>2.5220449226944302E-3</v>
      </c>
      <c r="F1235" s="93">
        <f t="shared" si="22"/>
        <v>2.5282654279503614E-3</v>
      </c>
      <c r="K1235" s="69"/>
    </row>
    <row r="1236" spans="1:11" s="50" customFormat="1" x14ac:dyDescent="0.25">
      <c r="A1236" s="98" t="s">
        <v>519</v>
      </c>
      <c r="B1236" s="98" t="s">
        <v>140</v>
      </c>
      <c r="C1236" s="98" t="s">
        <v>477</v>
      </c>
      <c r="D1236" s="98" t="s">
        <v>141</v>
      </c>
      <c r="E1236" s="93">
        <v>2.5294587435060198E-3</v>
      </c>
      <c r="F1236" s="93">
        <f t="shared" si="22"/>
        <v>2.5356975346025046E-3</v>
      </c>
      <c r="K1236" s="69"/>
    </row>
    <row r="1237" spans="1:11" s="50" customFormat="1" x14ac:dyDescent="0.25">
      <c r="A1237" s="98" t="s">
        <v>519</v>
      </c>
      <c r="B1237" s="98" t="s">
        <v>140</v>
      </c>
      <c r="C1237" s="98" t="s">
        <v>477</v>
      </c>
      <c r="D1237" s="98" t="s">
        <v>142</v>
      </c>
      <c r="E1237" s="93">
        <v>0</v>
      </c>
      <c r="F1237" s="93">
        <f t="shared" si="22"/>
        <v>0</v>
      </c>
      <c r="K1237" s="69"/>
    </row>
    <row r="1238" spans="1:11" s="50" customFormat="1" x14ac:dyDescent="0.25">
      <c r="A1238" s="98" t="s">
        <v>520</v>
      </c>
      <c r="B1238" s="98" t="s">
        <v>140</v>
      </c>
      <c r="C1238" s="98" t="s">
        <v>477</v>
      </c>
      <c r="D1238" s="98" t="s">
        <v>139</v>
      </c>
      <c r="E1238" s="93">
        <v>2.49576321413378E-3</v>
      </c>
      <c r="F1238" s="93">
        <f t="shared" si="22"/>
        <v>2.49576321413378E-3</v>
      </c>
      <c r="K1238" s="69"/>
    </row>
    <row r="1239" spans="1:11" s="50" customFormat="1" x14ac:dyDescent="0.25">
      <c r="A1239" s="98" t="s">
        <v>520</v>
      </c>
      <c r="B1239" s="98" t="s">
        <v>140</v>
      </c>
      <c r="C1239" s="98" t="s">
        <v>477</v>
      </c>
      <c r="D1239" s="98" t="s">
        <v>141</v>
      </c>
      <c r="E1239" s="93">
        <v>2.5878814408360502E-3</v>
      </c>
      <c r="F1239" s="93">
        <f t="shared" si="22"/>
        <v>2.5878814408360502E-3</v>
      </c>
      <c r="K1239" s="69"/>
    </row>
    <row r="1240" spans="1:11" s="50" customFormat="1" x14ac:dyDescent="0.25">
      <c r="A1240" s="98" t="s">
        <v>520</v>
      </c>
      <c r="B1240" s="98" t="s">
        <v>140</v>
      </c>
      <c r="C1240" s="98" t="s">
        <v>477</v>
      </c>
      <c r="D1240" s="98" t="s">
        <v>142</v>
      </c>
      <c r="E1240" s="93">
        <v>0</v>
      </c>
      <c r="F1240" s="93">
        <f t="shared" si="22"/>
        <v>0</v>
      </c>
      <c r="K1240" s="69"/>
    </row>
    <row r="1241" spans="1:11" s="50" customFormat="1" x14ac:dyDescent="0.25">
      <c r="A1241" s="98" t="s">
        <v>521</v>
      </c>
      <c r="B1241" s="98" t="s">
        <v>140</v>
      </c>
      <c r="C1241" s="98" t="s">
        <v>477</v>
      </c>
      <c r="D1241" s="98" t="s">
        <v>139</v>
      </c>
      <c r="E1241" s="93">
        <v>4.9710936186298099E-3</v>
      </c>
      <c r="F1241" s="93">
        <f t="shared" si="22"/>
        <v>4.9865863809772128E-3</v>
      </c>
      <c r="K1241" s="69"/>
    </row>
    <row r="1242" spans="1:11" s="50" customFormat="1" x14ac:dyDescent="0.25">
      <c r="A1242" s="98" t="s">
        <v>521</v>
      </c>
      <c r="B1242" s="98" t="s">
        <v>140</v>
      </c>
      <c r="C1242" s="98" t="s">
        <v>477</v>
      </c>
      <c r="D1242" s="98" t="s">
        <v>141</v>
      </c>
      <c r="E1242" s="93">
        <v>4.6743944469738001E-3</v>
      </c>
      <c r="F1242" s="93">
        <f t="shared" si="22"/>
        <v>4.6889625255176412E-3</v>
      </c>
      <c r="K1242" s="69"/>
    </row>
    <row r="1243" spans="1:11" s="50" customFormat="1" x14ac:dyDescent="0.25">
      <c r="A1243" s="98" t="s">
        <v>521</v>
      </c>
      <c r="B1243" s="98" t="s">
        <v>140</v>
      </c>
      <c r="C1243" s="98" t="s">
        <v>477</v>
      </c>
      <c r="D1243" s="98" t="s">
        <v>142</v>
      </c>
      <c r="E1243" s="93">
        <v>0</v>
      </c>
      <c r="F1243" s="93">
        <f t="shared" si="22"/>
        <v>0</v>
      </c>
      <c r="K1243" s="69"/>
    </row>
    <row r="1244" spans="1:11" s="50" customFormat="1" x14ac:dyDescent="0.25">
      <c r="A1244" s="98" t="s">
        <v>522</v>
      </c>
      <c r="B1244" s="98" t="s">
        <v>140</v>
      </c>
      <c r="C1244" s="98" t="s">
        <v>477</v>
      </c>
      <c r="D1244" s="98" t="s">
        <v>139</v>
      </c>
      <c r="E1244" s="93">
        <v>4.4959470336281403E-3</v>
      </c>
      <c r="F1244" s="93">
        <f t="shared" si="22"/>
        <v>4.5061166623466429E-3</v>
      </c>
      <c r="K1244" s="69"/>
    </row>
    <row r="1245" spans="1:11" s="50" customFormat="1" x14ac:dyDescent="0.25">
      <c r="A1245" s="98" t="s">
        <v>522</v>
      </c>
      <c r="B1245" s="98" t="s">
        <v>140</v>
      </c>
      <c r="C1245" s="98" t="s">
        <v>477</v>
      </c>
      <c r="D1245" s="98" t="s">
        <v>141</v>
      </c>
      <c r="E1245" s="93">
        <v>3.9904323910869297E-3</v>
      </c>
      <c r="F1245" s="93">
        <f t="shared" si="22"/>
        <v>3.9994585685619102E-3</v>
      </c>
      <c r="K1245" s="69"/>
    </row>
    <row r="1246" spans="1:11" s="50" customFormat="1" x14ac:dyDescent="0.25">
      <c r="A1246" s="98" t="s">
        <v>522</v>
      </c>
      <c r="B1246" s="98" t="s">
        <v>140</v>
      </c>
      <c r="C1246" s="98" t="s">
        <v>477</v>
      </c>
      <c r="D1246" s="98" t="s">
        <v>142</v>
      </c>
      <c r="E1246" s="93">
        <v>0</v>
      </c>
      <c r="F1246" s="93">
        <f t="shared" si="22"/>
        <v>0</v>
      </c>
      <c r="K1246" s="69"/>
    </row>
    <row r="1247" spans="1:11" s="50" customFormat="1" x14ac:dyDescent="0.25">
      <c r="A1247" s="98" t="s">
        <v>523</v>
      </c>
      <c r="B1247" s="98" t="s">
        <v>140</v>
      </c>
      <c r="C1247" s="98" t="s">
        <v>477</v>
      </c>
      <c r="D1247" s="98" t="s">
        <v>139</v>
      </c>
      <c r="E1247" s="93">
        <v>1.28887082809757E-2</v>
      </c>
      <c r="F1247" s="93">
        <f t="shared" si="22"/>
        <v>1.2918875963704968E-2</v>
      </c>
      <c r="K1247" s="69"/>
    </row>
    <row r="1248" spans="1:11" s="50" customFormat="1" x14ac:dyDescent="0.25">
      <c r="A1248" s="98" t="s">
        <v>523</v>
      </c>
      <c r="B1248" s="98" t="s">
        <v>140</v>
      </c>
      <c r="C1248" s="98" t="s">
        <v>477</v>
      </c>
      <c r="D1248" s="98" t="s">
        <v>141</v>
      </c>
      <c r="E1248" s="93">
        <v>1.18061979994035E-2</v>
      </c>
      <c r="F1248" s="93">
        <f t="shared" si="22"/>
        <v>1.1833831927313146E-2</v>
      </c>
      <c r="K1248" s="69"/>
    </row>
    <row r="1249" spans="1:11" s="50" customFormat="1" x14ac:dyDescent="0.25">
      <c r="A1249" s="98" t="s">
        <v>523</v>
      </c>
      <c r="B1249" s="98" t="s">
        <v>140</v>
      </c>
      <c r="C1249" s="98" t="s">
        <v>477</v>
      </c>
      <c r="D1249" s="98" t="s">
        <v>142</v>
      </c>
      <c r="E1249" s="93">
        <v>0</v>
      </c>
      <c r="F1249" s="93">
        <f t="shared" si="22"/>
        <v>0</v>
      </c>
      <c r="K1249" s="69"/>
    </row>
    <row r="1250" spans="1:11" s="50" customFormat="1" x14ac:dyDescent="0.25">
      <c r="A1250" s="98" t="s">
        <v>524</v>
      </c>
      <c r="B1250" s="98" t="s">
        <v>140</v>
      </c>
      <c r="C1250" s="98" t="s">
        <v>477</v>
      </c>
      <c r="D1250" s="98" t="s">
        <v>139</v>
      </c>
      <c r="E1250" s="93">
        <v>6.9973549038946804E-3</v>
      </c>
      <c r="F1250" s="93">
        <f t="shared" si="22"/>
        <v>7.0012193081541319E-3</v>
      </c>
      <c r="K1250" s="69"/>
    </row>
    <row r="1251" spans="1:11" s="50" customFormat="1" x14ac:dyDescent="0.25">
      <c r="A1251" s="98" t="s">
        <v>524</v>
      </c>
      <c r="B1251" s="98" t="s">
        <v>140</v>
      </c>
      <c r="C1251" s="98" t="s">
        <v>477</v>
      </c>
      <c r="D1251" s="98" t="s">
        <v>141</v>
      </c>
      <c r="E1251" s="93">
        <v>6.4055439683364402E-3</v>
      </c>
      <c r="F1251" s="93">
        <f t="shared" si="22"/>
        <v>6.4090815352792815E-3</v>
      </c>
      <c r="K1251" s="69"/>
    </row>
    <row r="1252" spans="1:11" s="50" customFormat="1" x14ac:dyDescent="0.25">
      <c r="A1252" s="98" t="s">
        <v>524</v>
      </c>
      <c r="B1252" s="98" t="s">
        <v>140</v>
      </c>
      <c r="C1252" s="98" t="s">
        <v>477</v>
      </c>
      <c r="D1252" s="98" t="s">
        <v>142</v>
      </c>
      <c r="E1252" s="93">
        <v>0</v>
      </c>
      <c r="F1252" s="93">
        <f t="shared" si="22"/>
        <v>0</v>
      </c>
      <c r="K1252" s="69"/>
    </row>
    <row r="1253" spans="1:11" s="50" customFormat="1" x14ac:dyDescent="0.25">
      <c r="A1253" s="98" t="s">
        <v>518</v>
      </c>
      <c r="B1253" s="98" t="s">
        <v>380</v>
      </c>
      <c r="C1253" s="98" t="s">
        <v>380</v>
      </c>
      <c r="D1253" s="98" t="s">
        <v>379</v>
      </c>
      <c r="E1253" s="93">
        <v>0.220558173407638</v>
      </c>
      <c r="F1253" s="93">
        <f t="shared" si="22"/>
        <v>0.22084603213329859</v>
      </c>
      <c r="K1253" s="69"/>
    </row>
    <row r="1254" spans="1:11" s="50" customFormat="1" x14ac:dyDescent="0.25">
      <c r="A1254" s="98" t="s">
        <v>519</v>
      </c>
      <c r="B1254" s="98" t="s">
        <v>380</v>
      </c>
      <c r="C1254" s="98" t="s">
        <v>380</v>
      </c>
      <c r="D1254" s="98" t="s">
        <v>379</v>
      </c>
      <c r="E1254" s="93">
        <v>7.2679948766074504E-2</v>
      </c>
      <c r="F1254" s="93">
        <f t="shared" si="22"/>
        <v>7.2859210443466507E-2</v>
      </c>
      <c r="K1254" s="69"/>
    </row>
    <row r="1255" spans="1:11" s="50" customFormat="1" x14ac:dyDescent="0.25">
      <c r="A1255" s="98" t="s">
        <v>520</v>
      </c>
      <c r="B1255" s="98" t="s">
        <v>380</v>
      </c>
      <c r="C1255" s="98" t="s">
        <v>380</v>
      </c>
      <c r="D1255" s="98" t="s">
        <v>379</v>
      </c>
      <c r="E1255" s="93">
        <v>7.1693963333915603E-2</v>
      </c>
      <c r="F1255" s="93">
        <f t="shared" si="22"/>
        <v>7.1693963333915603E-2</v>
      </c>
      <c r="K1255" s="69"/>
    </row>
    <row r="1256" spans="1:11" s="50" customFormat="1" x14ac:dyDescent="0.25">
      <c r="A1256" s="98" t="s">
        <v>521</v>
      </c>
      <c r="B1256" s="98" t="s">
        <v>380</v>
      </c>
      <c r="C1256" s="98" t="s">
        <v>380</v>
      </c>
      <c r="D1256" s="98" t="s">
        <v>379</v>
      </c>
      <c r="E1256" s="93">
        <v>2.13120321017145E-2</v>
      </c>
      <c r="F1256" s="93">
        <f t="shared" si="22"/>
        <v>2.1378452546353621E-2</v>
      </c>
      <c r="K1256" s="69"/>
    </row>
    <row r="1257" spans="1:11" s="50" customFormat="1" x14ac:dyDescent="0.25">
      <c r="A1257" s="98" t="s">
        <v>522</v>
      </c>
      <c r="B1257" s="98" t="s">
        <v>380</v>
      </c>
      <c r="C1257" s="98" t="s">
        <v>380</v>
      </c>
      <c r="D1257" s="98" t="s">
        <v>379</v>
      </c>
      <c r="E1257" s="93">
        <v>0.236532375515074</v>
      </c>
      <c r="F1257" s="93">
        <f t="shared" si="22"/>
        <v>0.23706740104382287</v>
      </c>
      <c r="K1257" s="69"/>
    </row>
    <row r="1258" spans="1:11" s="50" customFormat="1" x14ac:dyDescent="0.25">
      <c r="A1258" s="98" t="s">
        <v>523</v>
      </c>
      <c r="B1258" s="98" t="s">
        <v>380</v>
      </c>
      <c r="C1258" s="98" t="s">
        <v>380</v>
      </c>
      <c r="D1258" s="98" t="s">
        <v>379</v>
      </c>
      <c r="E1258" s="93">
        <v>1.6072499648607599E-2</v>
      </c>
      <c r="F1258" s="93">
        <f t="shared" si="22"/>
        <v>1.6110119405335369E-2</v>
      </c>
      <c r="K1258" s="69"/>
    </row>
    <row r="1259" spans="1:11" s="50" customFormat="1" x14ac:dyDescent="0.25">
      <c r="A1259" s="98" t="s">
        <v>524</v>
      </c>
      <c r="B1259" s="98" t="s">
        <v>380</v>
      </c>
      <c r="C1259" s="98" t="s">
        <v>380</v>
      </c>
      <c r="D1259" s="98" t="s">
        <v>379</v>
      </c>
      <c r="E1259" s="93">
        <v>1.6176881414306499E-2</v>
      </c>
      <c r="F1259" s="93">
        <f t="shared" si="22"/>
        <v>1.6185815362962912E-2</v>
      </c>
      <c r="K1259" s="69"/>
    </row>
    <row r="1260" spans="1:11" s="50" customFormat="1" x14ac:dyDescent="0.25">
      <c r="A1260" s="98" t="s">
        <v>518</v>
      </c>
      <c r="B1260" s="98" t="s">
        <v>49</v>
      </c>
      <c r="C1260" s="98" t="s">
        <v>478</v>
      </c>
      <c r="D1260" s="98" t="s">
        <v>48</v>
      </c>
      <c r="E1260" s="93">
        <v>0</v>
      </c>
      <c r="F1260" s="93">
        <f t="shared" si="22"/>
        <v>0</v>
      </c>
      <c r="K1260" s="69"/>
    </row>
    <row r="1261" spans="1:11" s="50" customFormat="1" x14ac:dyDescent="0.25">
      <c r="A1261" s="98" t="s">
        <v>518</v>
      </c>
      <c r="B1261" s="98" t="s">
        <v>49</v>
      </c>
      <c r="C1261" s="98" t="s">
        <v>478</v>
      </c>
      <c r="D1261" s="98" t="s">
        <v>50</v>
      </c>
      <c r="E1261" s="93">
        <v>0</v>
      </c>
      <c r="F1261" s="93">
        <f t="shared" si="22"/>
        <v>0</v>
      </c>
      <c r="K1261" s="69"/>
    </row>
    <row r="1262" spans="1:11" s="50" customFormat="1" x14ac:dyDescent="0.25">
      <c r="A1262" s="98" t="s">
        <v>518</v>
      </c>
      <c r="B1262" s="98" t="s">
        <v>49</v>
      </c>
      <c r="C1262" s="98" t="s">
        <v>478</v>
      </c>
      <c r="D1262" s="98" t="s">
        <v>54</v>
      </c>
      <c r="E1262" s="93">
        <v>5.6766810563975598E-5</v>
      </c>
      <c r="F1262" s="93">
        <f t="shared" si="22"/>
        <v>5.6840899052723461E-5</v>
      </c>
      <c r="K1262" s="69"/>
    </row>
    <row r="1263" spans="1:11" s="50" customFormat="1" x14ac:dyDescent="0.25">
      <c r="A1263" s="98" t="s">
        <v>518</v>
      </c>
      <c r="B1263" s="98" t="s">
        <v>49</v>
      </c>
      <c r="C1263" s="98" t="s">
        <v>478</v>
      </c>
      <c r="D1263" s="98" t="s">
        <v>101</v>
      </c>
      <c r="E1263" s="93">
        <v>3.2585457477842E-2</v>
      </c>
      <c r="F1263" s="93">
        <f t="shared" si="22"/>
        <v>3.2627985977782478E-2</v>
      </c>
      <c r="K1263" s="69"/>
    </row>
    <row r="1264" spans="1:11" s="50" customFormat="1" x14ac:dyDescent="0.25">
      <c r="A1264" s="98" t="s">
        <v>518</v>
      </c>
      <c r="B1264" s="98" t="s">
        <v>49</v>
      </c>
      <c r="C1264" s="98" t="s">
        <v>478</v>
      </c>
      <c r="D1264" s="98" t="s">
        <v>107</v>
      </c>
      <c r="E1264" s="93">
        <v>9.2288436045625302E-5</v>
      </c>
      <c r="F1264" s="93">
        <f t="shared" si="22"/>
        <v>9.2408885137050271E-5</v>
      </c>
      <c r="K1264" s="69"/>
    </row>
    <row r="1265" spans="1:11" s="50" customFormat="1" x14ac:dyDescent="0.25">
      <c r="A1265" s="98" t="s">
        <v>518</v>
      </c>
      <c r="B1265" s="98" t="s">
        <v>49</v>
      </c>
      <c r="C1265" s="98" t="s">
        <v>478</v>
      </c>
      <c r="D1265" s="98" t="s">
        <v>111</v>
      </c>
      <c r="E1265" s="93">
        <v>5.6666445633302201E-5</v>
      </c>
      <c r="F1265" s="93">
        <f t="shared" si="22"/>
        <v>5.6740403132023269E-5</v>
      </c>
      <c r="K1265" s="69"/>
    </row>
    <row r="1266" spans="1:11" s="50" customFormat="1" x14ac:dyDescent="0.25">
      <c r="A1266" s="98" t="s">
        <v>518</v>
      </c>
      <c r="B1266" s="98" t="s">
        <v>49</v>
      </c>
      <c r="C1266" s="98" t="s">
        <v>478</v>
      </c>
      <c r="D1266" s="98" t="s">
        <v>164</v>
      </c>
      <c r="E1266" s="93">
        <v>2.5970024974111298E-3</v>
      </c>
      <c r="F1266" s="93">
        <f t="shared" si="22"/>
        <v>2.6003919425533891E-3</v>
      </c>
      <c r="K1266" s="69"/>
    </row>
    <row r="1267" spans="1:11" s="50" customFormat="1" x14ac:dyDescent="0.25">
      <c r="A1267" s="98" t="s">
        <v>518</v>
      </c>
      <c r="B1267" s="98" t="s">
        <v>49</v>
      </c>
      <c r="C1267" s="98" t="s">
        <v>478</v>
      </c>
      <c r="D1267" s="98" t="s">
        <v>165</v>
      </c>
      <c r="E1267" s="93">
        <v>2.7700586734637901E-3</v>
      </c>
      <c r="F1267" s="93">
        <f t="shared" si="22"/>
        <v>2.7736739806973813E-3</v>
      </c>
      <c r="K1267" s="69"/>
    </row>
    <row r="1268" spans="1:11" s="50" customFormat="1" x14ac:dyDescent="0.25">
      <c r="A1268" s="98" t="s">
        <v>518</v>
      </c>
      <c r="B1268" s="98" t="s">
        <v>49</v>
      </c>
      <c r="C1268" s="98" t="s">
        <v>478</v>
      </c>
      <c r="D1268" s="98" t="s">
        <v>187</v>
      </c>
      <c r="E1268" s="93">
        <v>2.12201995363611E-2</v>
      </c>
      <c r="F1268" s="93">
        <f t="shared" si="22"/>
        <v>2.1247894812860831E-2</v>
      </c>
      <c r="K1268" s="69"/>
    </row>
    <row r="1269" spans="1:11" s="50" customFormat="1" x14ac:dyDescent="0.25">
      <c r="A1269" s="98" t="s">
        <v>518</v>
      </c>
      <c r="B1269" s="98" t="s">
        <v>49</v>
      </c>
      <c r="C1269" s="98" t="s">
        <v>478</v>
      </c>
      <c r="D1269" s="98" t="s">
        <v>188</v>
      </c>
      <c r="E1269" s="93">
        <v>0.12134157383703301</v>
      </c>
      <c r="F1269" s="93">
        <f t="shared" si="22"/>
        <v>0.12149994126579214</v>
      </c>
      <c r="K1269" s="69"/>
    </row>
    <row r="1270" spans="1:11" s="50" customFormat="1" x14ac:dyDescent="0.25">
      <c r="A1270" s="98" t="s">
        <v>518</v>
      </c>
      <c r="B1270" s="98" t="s">
        <v>49</v>
      </c>
      <c r="C1270" s="98" t="s">
        <v>478</v>
      </c>
      <c r="D1270" s="98" t="s">
        <v>200</v>
      </c>
      <c r="E1270" s="93">
        <v>7.8331392183902504E-4</v>
      </c>
      <c r="F1270" s="93">
        <f t="shared" si="22"/>
        <v>7.8433625415094547E-4</v>
      </c>
      <c r="K1270" s="69"/>
    </row>
    <row r="1271" spans="1:11" s="50" customFormat="1" x14ac:dyDescent="0.25">
      <c r="A1271" s="98" t="s">
        <v>518</v>
      </c>
      <c r="B1271" s="98" t="s">
        <v>49</v>
      </c>
      <c r="C1271" s="98" t="s">
        <v>478</v>
      </c>
      <c r="D1271" s="98" t="s">
        <v>201</v>
      </c>
      <c r="E1271" s="93">
        <v>8.8340840018197504E-4</v>
      </c>
      <c r="F1271" s="93">
        <f t="shared" si="22"/>
        <v>8.8456136954323398E-4</v>
      </c>
      <c r="K1271" s="69"/>
    </row>
    <row r="1272" spans="1:11" s="50" customFormat="1" x14ac:dyDescent="0.25">
      <c r="A1272" s="98" t="s">
        <v>518</v>
      </c>
      <c r="B1272" s="98" t="s">
        <v>49</v>
      </c>
      <c r="C1272" s="98" t="s">
        <v>478</v>
      </c>
      <c r="D1272" s="98" t="s">
        <v>246</v>
      </c>
      <c r="E1272" s="93">
        <v>0</v>
      </c>
      <c r="F1272" s="93">
        <f t="shared" si="22"/>
        <v>0</v>
      </c>
      <c r="K1272" s="69"/>
    </row>
    <row r="1273" spans="1:11" s="50" customFormat="1" x14ac:dyDescent="0.25">
      <c r="A1273" s="98" t="s">
        <v>518</v>
      </c>
      <c r="B1273" s="98" t="s">
        <v>49</v>
      </c>
      <c r="C1273" s="98" t="s">
        <v>478</v>
      </c>
      <c r="D1273" s="98" t="s">
        <v>247</v>
      </c>
      <c r="E1273" s="93">
        <v>0</v>
      </c>
      <c r="F1273" s="93">
        <f t="shared" si="22"/>
        <v>0</v>
      </c>
      <c r="K1273" s="69"/>
    </row>
    <row r="1274" spans="1:11" s="50" customFormat="1" x14ac:dyDescent="0.25">
      <c r="A1274" s="98" t="s">
        <v>519</v>
      </c>
      <c r="B1274" s="98" t="s">
        <v>49</v>
      </c>
      <c r="C1274" s="98" t="s">
        <v>478</v>
      </c>
      <c r="D1274" s="98" t="s">
        <v>48</v>
      </c>
      <c r="E1274" s="93">
        <v>0</v>
      </c>
      <c r="F1274" s="93">
        <f t="shared" si="22"/>
        <v>0</v>
      </c>
      <c r="K1274" s="69"/>
    </row>
    <row r="1275" spans="1:11" s="50" customFormat="1" x14ac:dyDescent="0.25">
      <c r="A1275" s="98" t="s">
        <v>519</v>
      </c>
      <c r="B1275" s="98" t="s">
        <v>49</v>
      </c>
      <c r="C1275" s="98" t="s">
        <v>478</v>
      </c>
      <c r="D1275" s="98" t="s">
        <v>50</v>
      </c>
      <c r="E1275" s="93">
        <v>0</v>
      </c>
      <c r="F1275" s="93">
        <f t="shared" si="22"/>
        <v>0</v>
      </c>
      <c r="K1275" s="69"/>
    </row>
    <row r="1276" spans="1:11" s="50" customFormat="1" x14ac:dyDescent="0.25">
      <c r="A1276" s="98" t="s">
        <v>519</v>
      </c>
      <c r="B1276" s="98" t="s">
        <v>49</v>
      </c>
      <c r="C1276" s="98" t="s">
        <v>478</v>
      </c>
      <c r="D1276" s="98" t="s">
        <v>54</v>
      </c>
      <c r="E1276" s="93">
        <v>1.6814009528482399E-5</v>
      </c>
      <c r="F1276" s="93">
        <f t="shared" si="22"/>
        <v>1.6855480492660732E-5</v>
      </c>
      <c r="K1276" s="69"/>
    </row>
    <row r="1277" spans="1:11" s="50" customFormat="1" x14ac:dyDescent="0.25">
      <c r="A1277" s="98" t="s">
        <v>519</v>
      </c>
      <c r="B1277" s="98" t="s">
        <v>49</v>
      </c>
      <c r="C1277" s="98" t="s">
        <v>478</v>
      </c>
      <c r="D1277" s="98" t="s">
        <v>101</v>
      </c>
      <c r="E1277" s="93">
        <v>7.8648191749161201E-3</v>
      </c>
      <c r="F1277" s="93">
        <f t="shared" si="22"/>
        <v>7.8842173817340409E-3</v>
      </c>
      <c r="K1277" s="69"/>
    </row>
    <row r="1278" spans="1:11" s="50" customFormat="1" x14ac:dyDescent="0.25">
      <c r="A1278" s="98" t="s">
        <v>519</v>
      </c>
      <c r="B1278" s="98" t="s">
        <v>49</v>
      </c>
      <c r="C1278" s="98" t="s">
        <v>478</v>
      </c>
      <c r="D1278" s="98" t="s">
        <v>107</v>
      </c>
      <c r="E1278" s="93">
        <v>3.2848037441329003E-5</v>
      </c>
      <c r="F1278" s="93">
        <f t="shared" si="22"/>
        <v>3.2929055581692863E-5</v>
      </c>
      <c r="K1278" s="69"/>
    </row>
    <row r="1279" spans="1:11" s="50" customFormat="1" x14ac:dyDescent="0.25">
      <c r="A1279" s="98" t="s">
        <v>519</v>
      </c>
      <c r="B1279" s="98" t="s">
        <v>49</v>
      </c>
      <c r="C1279" s="98" t="s">
        <v>478</v>
      </c>
      <c r="D1279" s="98" t="s">
        <v>111</v>
      </c>
      <c r="E1279" s="93">
        <v>1.8248499775046901E-5</v>
      </c>
      <c r="F1279" s="93">
        <f t="shared" ref="F1279:F1342" si="23">E1279+(E1279*VLOOKUP(A1279,$A$29:$F$36,6,0))</f>
        <v>1.8293508841991779E-5</v>
      </c>
      <c r="K1279" s="69"/>
    </row>
    <row r="1280" spans="1:11" s="50" customFormat="1" x14ac:dyDescent="0.25">
      <c r="A1280" s="98" t="s">
        <v>519</v>
      </c>
      <c r="B1280" s="98" t="s">
        <v>49</v>
      </c>
      <c r="C1280" s="98" t="s">
        <v>478</v>
      </c>
      <c r="D1280" s="98" t="s">
        <v>164</v>
      </c>
      <c r="E1280" s="93">
        <v>8.5718620125505897E-4</v>
      </c>
      <c r="F1280" s="93">
        <f t="shared" si="23"/>
        <v>8.5930041072937804E-4</v>
      </c>
      <c r="K1280" s="69"/>
    </row>
    <row r="1281" spans="1:11" s="50" customFormat="1" x14ac:dyDescent="0.25">
      <c r="A1281" s="98" t="s">
        <v>519</v>
      </c>
      <c r="B1281" s="98" t="s">
        <v>49</v>
      </c>
      <c r="C1281" s="98" t="s">
        <v>478</v>
      </c>
      <c r="D1281" s="98" t="s">
        <v>165</v>
      </c>
      <c r="E1281" s="93">
        <v>8.2011714334079299E-4</v>
      </c>
      <c r="F1281" s="93">
        <f t="shared" si="23"/>
        <v>8.2213992372615606E-4</v>
      </c>
      <c r="K1281" s="69"/>
    </row>
    <row r="1282" spans="1:11" s="50" customFormat="1" x14ac:dyDescent="0.25">
      <c r="A1282" s="98" t="s">
        <v>519</v>
      </c>
      <c r="B1282" s="98" t="s">
        <v>49</v>
      </c>
      <c r="C1282" s="98" t="s">
        <v>478</v>
      </c>
      <c r="D1282" s="98" t="s">
        <v>187</v>
      </c>
      <c r="E1282" s="93">
        <v>5.2387620585864101E-3</v>
      </c>
      <c r="F1282" s="93">
        <f t="shared" si="23"/>
        <v>5.2516832189617758E-3</v>
      </c>
      <c r="K1282" s="69"/>
    </row>
    <row r="1283" spans="1:11" s="50" customFormat="1" x14ac:dyDescent="0.25">
      <c r="A1283" s="98" t="s">
        <v>519</v>
      </c>
      <c r="B1283" s="98" t="s">
        <v>49</v>
      </c>
      <c r="C1283" s="98" t="s">
        <v>478</v>
      </c>
      <c r="D1283" s="98" t="s">
        <v>188</v>
      </c>
      <c r="E1283" s="93">
        <v>3.3701952719294902E-2</v>
      </c>
      <c r="F1283" s="93">
        <f t="shared" si="23"/>
        <v>3.3785077001554531E-2</v>
      </c>
      <c r="K1283" s="69"/>
    </row>
    <row r="1284" spans="1:11" s="50" customFormat="1" x14ac:dyDescent="0.25">
      <c r="A1284" s="98" t="s">
        <v>519</v>
      </c>
      <c r="B1284" s="98" t="s">
        <v>49</v>
      </c>
      <c r="C1284" s="98" t="s">
        <v>478</v>
      </c>
      <c r="D1284" s="98" t="s">
        <v>200</v>
      </c>
      <c r="E1284" s="93">
        <v>1.79190394680133E-4</v>
      </c>
      <c r="F1284" s="93">
        <f t="shared" si="23"/>
        <v>1.7963235936596791E-4</v>
      </c>
      <c r="K1284" s="69"/>
    </row>
    <row r="1285" spans="1:11" s="50" customFormat="1" x14ac:dyDescent="0.25">
      <c r="A1285" s="98" t="s">
        <v>519</v>
      </c>
      <c r="B1285" s="98" t="s">
        <v>49</v>
      </c>
      <c r="C1285" s="98" t="s">
        <v>478</v>
      </c>
      <c r="D1285" s="98" t="s">
        <v>201</v>
      </c>
      <c r="E1285" s="93">
        <v>2.19267738192094E-4</v>
      </c>
      <c r="F1285" s="93">
        <f t="shared" si="23"/>
        <v>2.1980855176191057E-4</v>
      </c>
      <c r="K1285" s="69"/>
    </row>
    <row r="1286" spans="1:11" s="50" customFormat="1" x14ac:dyDescent="0.25">
      <c r="A1286" s="98" t="s">
        <v>519</v>
      </c>
      <c r="B1286" s="98" t="s">
        <v>49</v>
      </c>
      <c r="C1286" s="98" t="s">
        <v>478</v>
      </c>
      <c r="D1286" s="98" t="s">
        <v>246</v>
      </c>
      <c r="E1286" s="93">
        <v>0</v>
      </c>
      <c r="F1286" s="93">
        <f t="shared" si="23"/>
        <v>0</v>
      </c>
      <c r="K1286" s="69"/>
    </row>
    <row r="1287" spans="1:11" s="50" customFormat="1" x14ac:dyDescent="0.25">
      <c r="A1287" s="98" t="s">
        <v>519</v>
      </c>
      <c r="B1287" s="98" t="s">
        <v>49</v>
      </c>
      <c r="C1287" s="98" t="s">
        <v>478</v>
      </c>
      <c r="D1287" s="98" t="s">
        <v>247</v>
      </c>
      <c r="E1287" s="93">
        <v>0</v>
      </c>
      <c r="F1287" s="93">
        <f t="shared" si="23"/>
        <v>0</v>
      </c>
      <c r="K1287" s="69"/>
    </row>
    <row r="1288" spans="1:11" s="50" customFormat="1" x14ac:dyDescent="0.25">
      <c r="A1288" s="98" t="s">
        <v>520</v>
      </c>
      <c r="B1288" s="98" t="s">
        <v>49</v>
      </c>
      <c r="C1288" s="98" t="s">
        <v>478</v>
      </c>
      <c r="D1288" s="98" t="s">
        <v>48</v>
      </c>
      <c r="E1288" s="93">
        <v>0</v>
      </c>
      <c r="F1288" s="93">
        <f t="shared" si="23"/>
        <v>0</v>
      </c>
      <c r="K1288" s="69"/>
    </row>
    <row r="1289" spans="1:11" s="50" customFormat="1" x14ac:dyDescent="0.25">
      <c r="A1289" s="98" t="s">
        <v>520</v>
      </c>
      <c r="B1289" s="98" t="s">
        <v>49</v>
      </c>
      <c r="C1289" s="98" t="s">
        <v>478</v>
      </c>
      <c r="D1289" s="98" t="s">
        <v>50</v>
      </c>
      <c r="E1289" s="93">
        <v>0</v>
      </c>
      <c r="F1289" s="93">
        <f t="shared" si="23"/>
        <v>0</v>
      </c>
      <c r="K1289" s="69"/>
    </row>
    <row r="1290" spans="1:11" s="50" customFormat="1" x14ac:dyDescent="0.25">
      <c r="A1290" s="98" t="s">
        <v>520</v>
      </c>
      <c r="B1290" s="98" t="s">
        <v>49</v>
      </c>
      <c r="C1290" s="98" t="s">
        <v>478</v>
      </c>
      <c r="D1290" s="98" t="s">
        <v>54</v>
      </c>
      <c r="E1290" s="93">
        <v>1.6516719406101801E-5</v>
      </c>
      <c r="F1290" s="93">
        <f t="shared" si="23"/>
        <v>1.6516719406101801E-5</v>
      </c>
      <c r="K1290" s="69"/>
    </row>
    <row r="1291" spans="1:11" s="50" customFormat="1" x14ac:dyDescent="0.25">
      <c r="A1291" s="98" t="s">
        <v>520</v>
      </c>
      <c r="B1291" s="98" t="s">
        <v>49</v>
      </c>
      <c r="C1291" s="98" t="s">
        <v>478</v>
      </c>
      <c r="D1291" s="98" t="s">
        <v>101</v>
      </c>
      <c r="E1291" s="93">
        <v>7.6543636958326796E-3</v>
      </c>
      <c r="F1291" s="93">
        <f t="shared" si="23"/>
        <v>7.6543636958326796E-3</v>
      </c>
      <c r="K1291" s="69"/>
    </row>
    <row r="1292" spans="1:11" s="50" customFormat="1" x14ac:dyDescent="0.25">
      <c r="A1292" s="98" t="s">
        <v>520</v>
      </c>
      <c r="B1292" s="98" t="s">
        <v>49</v>
      </c>
      <c r="C1292" s="98" t="s">
        <v>478</v>
      </c>
      <c r="D1292" s="98" t="s">
        <v>107</v>
      </c>
      <c r="E1292" s="93">
        <v>3.2486473111639899E-5</v>
      </c>
      <c r="F1292" s="93">
        <f t="shared" si="23"/>
        <v>3.2486473111639899E-5</v>
      </c>
      <c r="K1292" s="69"/>
    </row>
    <row r="1293" spans="1:11" s="50" customFormat="1" x14ac:dyDescent="0.25">
      <c r="A1293" s="98" t="s">
        <v>520</v>
      </c>
      <c r="B1293" s="98" t="s">
        <v>49</v>
      </c>
      <c r="C1293" s="98" t="s">
        <v>478</v>
      </c>
      <c r="D1293" s="98" t="s">
        <v>111</v>
      </c>
      <c r="E1293" s="93">
        <v>1.7931745806193101E-5</v>
      </c>
      <c r="F1293" s="93">
        <f t="shared" si="23"/>
        <v>1.7931745806193101E-5</v>
      </c>
      <c r="K1293" s="69"/>
    </row>
    <row r="1294" spans="1:11" s="50" customFormat="1" x14ac:dyDescent="0.25">
      <c r="A1294" s="98" t="s">
        <v>520</v>
      </c>
      <c r="B1294" s="98" t="s">
        <v>49</v>
      </c>
      <c r="C1294" s="98" t="s">
        <v>478</v>
      </c>
      <c r="D1294" s="98" t="s">
        <v>164</v>
      </c>
      <c r="E1294" s="93">
        <v>8.4196877159610397E-4</v>
      </c>
      <c r="F1294" s="93">
        <f t="shared" si="23"/>
        <v>8.4196877159610397E-4</v>
      </c>
      <c r="K1294" s="69"/>
    </row>
    <row r="1295" spans="1:11" s="50" customFormat="1" x14ac:dyDescent="0.25">
      <c r="A1295" s="98" t="s">
        <v>520</v>
      </c>
      <c r="B1295" s="98" t="s">
        <v>49</v>
      </c>
      <c r="C1295" s="98" t="s">
        <v>478</v>
      </c>
      <c r="D1295" s="98" t="s">
        <v>165</v>
      </c>
      <c r="E1295" s="93">
        <v>8.0010306875192595E-4</v>
      </c>
      <c r="F1295" s="93">
        <f t="shared" si="23"/>
        <v>8.0010306875192595E-4</v>
      </c>
      <c r="K1295" s="69"/>
    </row>
    <row r="1296" spans="1:11" s="50" customFormat="1" x14ac:dyDescent="0.25">
      <c r="A1296" s="98" t="s">
        <v>520</v>
      </c>
      <c r="B1296" s="98" t="s">
        <v>49</v>
      </c>
      <c r="C1296" s="98" t="s">
        <v>478</v>
      </c>
      <c r="D1296" s="98" t="s">
        <v>187</v>
      </c>
      <c r="E1296" s="93">
        <v>5.13317831727519E-3</v>
      </c>
      <c r="F1296" s="93">
        <f t="shared" si="23"/>
        <v>5.13317831727519E-3</v>
      </c>
      <c r="K1296" s="69"/>
    </row>
    <row r="1297" spans="1:11" s="50" customFormat="1" x14ac:dyDescent="0.25">
      <c r="A1297" s="98" t="s">
        <v>520</v>
      </c>
      <c r="B1297" s="98" t="s">
        <v>49</v>
      </c>
      <c r="C1297" s="98" t="s">
        <v>478</v>
      </c>
      <c r="D1297" s="98" t="s">
        <v>188</v>
      </c>
      <c r="E1297" s="93">
        <v>3.3126469207697497E-2</v>
      </c>
      <c r="F1297" s="93">
        <f t="shared" si="23"/>
        <v>3.3126469207697497E-2</v>
      </c>
      <c r="K1297" s="69"/>
    </row>
    <row r="1298" spans="1:11" s="50" customFormat="1" x14ac:dyDescent="0.25">
      <c r="A1298" s="98" t="s">
        <v>520</v>
      </c>
      <c r="B1298" s="98" t="s">
        <v>49</v>
      </c>
      <c r="C1298" s="98" t="s">
        <v>478</v>
      </c>
      <c r="D1298" s="98" t="s">
        <v>200</v>
      </c>
      <c r="E1298" s="93">
        <v>1.7278234296497E-4</v>
      </c>
      <c r="F1298" s="93">
        <f t="shared" si="23"/>
        <v>1.7278234296497E-4</v>
      </c>
      <c r="K1298" s="69"/>
    </row>
    <row r="1299" spans="1:11" s="50" customFormat="1" x14ac:dyDescent="0.25">
      <c r="A1299" s="98" t="s">
        <v>520</v>
      </c>
      <c r="B1299" s="98" t="s">
        <v>49</v>
      </c>
      <c r="C1299" s="98" t="s">
        <v>478</v>
      </c>
      <c r="D1299" s="98" t="s">
        <v>201</v>
      </c>
      <c r="E1299" s="93">
        <v>2.1292333500186599E-4</v>
      </c>
      <c r="F1299" s="93">
        <f t="shared" si="23"/>
        <v>2.1292333500186599E-4</v>
      </c>
      <c r="K1299" s="69"/>
    </row>
    <row r="1300" spans="1:11" s="50" customFormat="1" x14ac:dyDescent="0.25">
      <c r="A1300" s="98" t="s">
        <v>520</v>
      </c>
      <c r="B1300" s="98" t="s">
        <v>49</v>
      </c>
      <c r="C1300" s="98" t="s">
        <v>478</v>
      </c>
      <c r="D1300" s="98" t="s">
        <v>246</v>
      </c>
      <c r="E1300" s="93">
        <v>0</v>
      </c>
      <c r="F1300" s="93">
        <f t="shared" si="23"/>
        <v>0</v>
      </c>
      <c r="K1300" s="69"/>
    </row>
    <row r="1301" spans="1:11" s="50" customFormat="1" x14ac:dyDescent="0.25">
      <c r="A1301" s="98" t="s">
        <v>520</v>
      </c>
      <c r="B1301" s="98" t="s">
        <v>49</v>
      </c>
      <c r="C1301" s="98" t="s">
        <v>478</v>
      </c>
      <c r="D1301" s="98" t="s">
        <v>247</v>
      </c>
      <c r="E1301" s="93">
        <v>0</v>
      </c>
      <c r="F1301" s="93">
        <f t="shared" si="23"/>
        <v>0</v>
      </c>
      <c r="K1301" s="69"/>
    </row>
    <row r="1302" spans="1:11" s="50" customFormat="1" x14ac:dyDescent="0.25">
      <c r="A1302" s="98" t="s">
        <v>521</v>
      </c>
      <c r="B1302" s="98" t="s">
        <v>49</v>
      </c>
      <c r="C1302" s="98" t="s">
        <v>478</v>
      </c>
      <c r="D1302" s="98" t="s">
        <v>48</v>
      </c>
      <c r="E1302" s="93">
        <v>1.35565790694703E-4</v>
      </c>
      <c r="F1302" s="93">
        <f t="shared" si="23"/>
        <v>1.359882910012351E-4</v>
      </c>
      <c r="K1302" s="69"/>
    </row>
    <row r="1303" spans="1:11" s="50" customFormat="1" x14ac:dyDescent="0.25">
      <c r="A1303" s="98" t="s">
        <v>521</v>
      </c>
      <c r="B1303" s="98" t="s">
        <v>49</v>
      </c>
      <c r="C1303" s="98" t="s">
        <v>478</v>
      </c>
      <c r="D1303" s="98" t="s">
        <v>50</v>
      </c>
      <c r="E1303" s="93">
        <v>3.1497855225463199E-4</v>
      </c>
      <c r="F1303" s="93">
        <f t="shared" si="23"/>
        <v>3.1596020503146203E-4</v>
      </c>
      <c r="K1303" s="69"/>
    </row>
    <row r="1304" spans="1:11" s="50" customFormat="1" x14ac:dyDescent="0.25">
      <c r="A1304" s="98" t="s">
        <v>521</v>
      </c>
      <c r="B1304" s="98" t="s">
        <v>49</v>
      </c>
      <c r="C1304" s="98" t="s">
        <v>478</v>
      </c>
      <c r="D1304" s="98" t="s">
        <v>54</v>
      </c>
      <c r="E1304" s="93">
        <v>2.4047321232226598E-5</v>
      </c>
      <c r="F1304" s="93">
        <f t="shared" si="23"/>
        <v>2.4122266397521078E-5</v>
      </c>
      <c r="K1304" s="69"/>
    </row>
    <row r="1305" spans="1:11" s="50" customFormat="1" x14ac:dyDescent="0.25">
      <c r="A1305" s="98" t="s">
        <v>521</v>
      </c>
      <c r="B1305" s="98" t="s">
        <v>49</v>
      </c>
      <c r="C1305" s="98" t="s">
        <v>478</v>
      </c>
      <c r="D1305" s="98" t="s">
        <v>101</v>
      </c>
      <c r="E1305" s="93">
        <v>1.5037914216069599E-2</v>
      </c>
      <c r="F1305" s="93">
        <f t="shared" si="23"/>
        <v>1.5084780931730934E-2</v>
      </c>
      <c r="K1305" s="69"/>
    </row>
    <row r="1306" spans="1:11" s="50" customFormat="1" x14ac:dyDescent="0.25">
      <c r="A1306" s="98" t="s">
        <v>521</v>
      </c>
      <c r="B1306" s="98" t="s">
        <v>49</v>
      </c>
      <c r="C1306" s="98" t="s">
        <v>478</v>
      </c>
      <c r="D1306" s="98" t="s">
        <v>107</v>
      </c>
      <c r="E1306" s="93">
        <v>3.5545698768683899E-5</v>
      </c>
      <c r="F1306" s="93">
        <f t="shared" si="23"/>
        <v>3.5656479435020939E-5</v>
      </c>
      <c r="K1306" s="69"/>
    </row>
    <row r="1307" spans="1:11" s="50" customFormat="1" x14ac:dyDescent="0.25">
      <c r="A1307" s="98" t="s">
        <v>521</v>
      </c>
      <c r="B1307" s="98" t="s">
        <v>49</v>
      </c>
      <c r="C1307" s="98" t="s">
        <v>478</v>
      </c>
      <c r="D1307" s="98" t="s">
        <v>111</v>
      </c>
      <c r="E1307" s="93">
        <v>2.3896754740192499E-5</v>
      </c>
      <c r="F1307" s="93">
        <f t="shared" si="23"/>
        <v>2.3971230654441332E-5</v>
      </c>
      <c r="K1307" s="69"/>
    </row>
    <row r="1308" spans="1:11" s="50" customFormat="1" x14ac:dyDescent="0.25">
      <c r="A1308" s="98" t="s">
        <v>521</v>
      </c>
      <c r="B1308" s="98" t="s">
        <v>49</v>
      </c>
      <c r="C1308" s="98" t="s">
        <v>478</v>
      </c>
      <c r="D1308" s="98" t="s">
        <v>164</v>
      </c>
      <c r="E1308" s="93">
        <v>1.08456003773194E-3</v>
      </c>
      <c r="F1308" s="93">
        <f t="shared" si="23"/>
        <v>1.0879401452505554E-3</v>
      </c>
      <c r="K1308" s="69"/>
    </row>
    <row r="1309" spans="1:11" s="50" customFormat="1" x14ac:dyDescent="0.25">
      <c r="A1309" s="98" t="s">
        <v>521</v>
      </c>
      <c r="B1309" s="98" t="s">
        <v>49</v>
      </c>
      <c r="C1309" s="98" t="s">
        <v>478</v>
      </c>
      <c r="D1309" s="98" t="s">
        <v>165</v>
      </c>
      <c r="E1309" s="93">
        <v>1.26407552630608E-3</v>
      </c>
      <c r="F1309" s="93">
        <f t="shared" si="23"/>
        <v>1.268015106450947E-3</v>
      </c>
      <c r="K1309" s="69"/>
    </row>
    <row r="1310" spans="1:11" s="50" customFormat="1" x14ac:dyDescent="0.25">
      <c r="A1310" s="98" t="s">
        <v>521</v>
      </c>
      <c r="B1310" s="98" t="s">
        <v>49</v>
      </c>
      <c r="C1310" s="98" t="s">
        <v>478</v>
      </c>
      <c r="D1310" s="98" t="s">
        <v>187</v>
      </c>
      <c r="E1310" s="93">
        <v>8.4044615070998797E-3</v>
      </c>
      <c r="F1310" s="93">
        <f t="shared" si="23"/>
        <v>8.4306546015729799E-3</v>
      </c>
      <c r="K1310" s="69"/>
    </row>
    <row r="1311" spans="1:11" s="50" customFormat="1" x14ac:dyDescent="0.25">
      <c r="A1311" s="98" t="s">
        <v>521</v>
      </c>
      <c r="B1311" s="98" t="s">
        <v>49</v>
      </c>
      <c r="C1311" s="98" t="s">
        <v>478</v>
      </c>
      <c r="D1311" s="98" t="s">
        <v>188</v>
      </c>
      <c r="E1311" s="93">
        <v>4.4515788969271497E-2</v>
      </c>
      <c r="F1311" s="93">
        <f t="shared" si="23"/>
        <v>4.4654525551625017E-2</v>
      </c>
      <c r="K1311" s="69"/>
    </row>
    <row r="1312" spans="1:11" s="50" customFormat="1" x14ac:dyDescent="0.25">
      <c r="A1312" s="98" t="s">
        <v>521</v>
      </c>
      <c r="B1312" s="98" t="s">
        <v>49</v>
      </c>
      <c r="C1312" s="98" t="s">
        <v>478</v>
      </c>
      <c r="D1312" s="98" t="s">
        <v>200</v>
      </c>
      <c r="E1312" s="93">
        <v>4.5103973415187599E-4</v>
      </c>
      <c r="F1312" s="93">
        <f t="shared" si="23"/>
        <v>4.5244543115670869E-4</v>
      </c>
      <c r="K1312" s="69"/>
    </row>
    <row r="1313" spans="1:11" s="50" customFormat="1" x14ac:dyDescent="0.25">
      <c r="A1313" s="98" t="s">
        <v>521</v>
      </c>
      <c r="B1313" s="98" t="s">
        <v>49</v>
      </c>
      <c r="C1313" s="98" t="s">
        <v>478</v>
      </c>
      <c r="D1313" s="98" t="s">
        <v>201</v>
      </c>
      <c r="E1313" s="93">
        <v>4.7088781579858501E-4</v>
      </c>
      <c r="F1313" s="93">
        <f t="shared" si="23"/>
        <v>4.7235537074366086E-4</v>
      </c>
      <c r="K1313" s="69"/>
    </row>
    <row r="1314" spans="1:11" s="50" customFormat="1" x14ac:dyDescent="0.25">
      <c r="A1314" s="98" t="s">
        <v>521</v>
      </c>
      <c r="B1314" s="98" t="s">
        <v>49</v>
      </c>
      <c r="C1314" s="98" t="s">
        <v>478</v>
      </c>
      <c r="D1314" s="98" t="s">
        <v>246</v>
      </c>
      <c r="E1314" s="93">
        <v>5.3935611925728999E-5</v>
      </c>
      <c r="F1314" s="93">
        <f t="shared" si="23"/>
        <v>5.4103706047814235E-5</v>
      </c>
      <c r="K1314" s="69"/>
    </row>
    <row r="1315" spans="1:11" s="50" customFormat="1" x14ac:dyDescent="0.25">
      <c r="A1315" s="98" t="s">
        <v>521</v>
      </c>
      <c r="B1315" s="98" t="s">
        <v>49</v>
      </c>
      <c r="C1315" s="98" t="s">
        <v>478</v>
      </c>
      <c r="D1315" s="98" t="s">
        <v>247</v>
      </c>
      <c r="E1315" s="93">
        <v>5.5206289580646903E-5</v>
      </c>
      <c r="F1315" s="93">
        <f t="shared" si="23"/>
        <v>5.5378343858874443E-5</v>
      </c>
      <c r="K1315" s="69"/>
    </row>
    <row r="1316" spans="1:11" s="50" customFormat="1" x14ac:dyDescent="0.25">
      <c r="A1316" s="98" t="s">
        <v>522</v>
      </c>
      <c r="B1316" s="98" t="s">
        <v>49</v>
      </c>
      <c r="C1316" s="98" t="s">
        <v>478</v>
      </c>
      <c r="D1316" s="98" t="s">
        <v>48</v>
      </c>
      <c r="E1316" s="93">
        <v>4.3138722021251704E-6</v>
      </c>
      <c r="F1316" s="93">
        <f t="shared" si="23"/>
        <v>4.3236299858149128E-6</v>
      </c>
      <c r="K1316" s="69"/>
    </row>
    <row r="1317" spans="1:11" s="50" customFormat="1" x14ac:dyDescent="0.25">
      <c r="A1317" s="98" t="s">
        <v>522</v>
      </c>
      <c r="B1317" s="98" t="s">
        <v>49</v>
      </c>
      <c r="C1317" s="98" t="s">
        <v>478</v>
      </c>
      <c r="D1317" s="98" t="s">
        <v>50</v>
      </c>
      <c r="E1317" s="93">
        <v>3.5988983432308497E-5</v>
      </c>
      <c r="F1317" s="93">
        <f t="shared" si="23"/>
        <v>3.6070388884091052E-5</v>
      </c>
      <c r="K1317" s="69"/>
    </row>
    <row r="1318" spans="1:11" s="50" customFormat="1" x14ac:dyDescent="0.25">
      <c r="A1318" s="98" t="s">
        <v>522</v>
      </c>
      <c r="B1318" s="98" t="s">
        <v>49</v>
      </c>
      <c r="C1318" s="98" t="s">
        <v>478</v>
      </c>
      <c r="D1318" s="98" t="s">
        <v>54</v>
      </c>
      <c r="E1318" s="93">
        <v>4.1564191628006097E-5</v>
      </c>
      <c r="F1318" s="93">
        <f t="shared" si="23"/>
        <v>4.1658207948411996E-5</v>
      </c>
      <c r="K1318" s="69"/>
    </row>
    <row r="1319" spans="1:11" s="50" customFormat="1" x14ac:dyDescent="0.25">
      <c r="A1319" s="98" t="s">
        <v>522</v>
      </c>
      <c r="B1319" s="98" t="s">
        <v>49</v>
      </c>
      <c r="C1319" s="98" t="s">
        <v>478</v>
      </c>
      <c r="D1319" s="98" t="s">
        <v>101</v>
      </c>
      <c r="E1319" s="93">
        <v>2.5235122488627498E-2</v>
      </c>
      <c r="F1319" s="93">
        <f t="shared" si="23"/>
        <v>2.5292203193639316E-2</v>
      </c>
      <c r="K1319" s="69"/>
    </row>
    <row r="1320" spans="1:11" s="50" customFormat="1" x14ac:dyDescent="0.25">
      <c r="A1320" s="98" t="s">
        <v>522</v>
      </c>
      <c r="B1320" s="98" t="s">
        <v>49</v>
      </c>
      <c r="C1320" s="98" t="s">
        <v>478</v>
      </c>
      <c r="D1320" s="98" t="s">
        <v>107</v>
      </c>
      <c r="E1320" s="93">
        <v>5.95223889432463E-5</v>
      </c>
      <c r="F1320" s="93">
        <f t="shared" si="23"/>
        <v>5.9657025893251168E-5</v>
      </c>
      <c r="K1320" s="69"/>
    </row>
    <row r="1321" spans="1:11" s="50" customFormat="1" x14ac:dyDescent="0.25">
      <c r="A1321" s="98" t="s">
        <v>522</v>
      </c>
      <c r="B1321" s="98" t="s">
        <v>49</v>
      </c>
      <c r="C1321" s="98" t="s">
        <v>478</v>
      </c>
      <c r="D1321" s="98" t="s">
        <v>111</v>
      </c>
      <c r="E1321" s="93">
        <v>4.35905271265217E-5</v>
      </c>
      <c r="F1321" s="93">
        <f t="shared" si="23"/>
        <v>4.3689126926120054E-5</v>
      </c>
      <c r="K1321" s="69"/>
    </row>
    <row r="1322" spans="1:11" s="50" customFormat="1" x14ac:dyDescent="0.25">
      <c r="A1322" s="98" t="s">
        <v>522</v>
      </c>
      <c r="B1322" s="98" t="s">
        <v>49</v>
      </c>
      <c r="C1322" s="98" t="s">
        <v>478</v>
      </c>
      <c r="D1322" s="98" t="s">
        <v>164</v>
      </c>
      <c r="E1322" s="93">
        <v>3.9222026777751204E-3</v>
      </c>
      <c r="F1322" s="93">
        <f t="shared" si="23"/>
        <v>3.9310745227264391E-3</v>
      </c>
      <c r="K1322" s="69"/>
    </row>
    <row r="1323" spans="1:11" s="50" customFormat="1" x14ac:dyDescent="0.25">
      <c r="A1323" s="98" t="s">
        <v>522</v>
      </c>
      <c r="B1323" s="98" t="s">
        <v>49</v>
      </c>
      <c r="C1323" s="98" t="s">
        <v>478</v>
      </c>
      <c r="D1323" s="98" t="s">
        <v>165</v>
      </c>
      <c r="E1323" s="93">
        <v>5.1538809590964399E-3</v>
      </c>
      <c r="F1323" s="93">
        <f t="shared" si="23"/>
        <v>5.1655388045784576E-3</v>
      </c>
      <c r="K1323" s="69"/>
    </row>
    <row r="1324" spans="1:11" s="50" customFormat="1" x14ac:dyDescent="0.25">
      <c r="A1324" s="98" t="s">
        <v>522</v>
      </c>
      <c r="B1324" s="98" t="s">
        <v>49</v>
      </c>
      <c r="C1324" s="98" t="s">
        <v>478</v>
      </c>
      <c r="D1324" s="98" t="s">
        <v>187</v>
      </c>
      <c r="E1324" s="93">
        <v>1.77428806274347E-2</v>
      </c>
      <c r="F1324" s="93">
        <f t="shared" si="23"/>
        <v>1.7783014220430372E-2</v>
      </c>
      <c r="K1324" s="69"/>
    </row>
    <row r="1325" spans="1:11" s="50" customFormat="1" x14ac:dyDescent="0.25">
      <c r="A1325" s="98" t="s">
        <v>522</v>
      </c>
      <c r="B1325" s="98" t="s">
        <v>49</v>
      </c>
      <c r="C1325" s="98" t="s">
        <v>478</v>
      </c>
      <c r="D1325" s="98" t="s">
        <v>188</v>
      </c>
      <c r="E1325" s="93">
        <v>9.2462735454925296E-2</v>
      </c>
      <c r="F1325" s="93">
        <f t="shared" si="23"/>
        <v>9.2671881977969398E-2</v>
      </c>
      <c r="K1325" s="69"/>
    </row>
    <row r="1326" spans="1:11" s="50" customFormat="1" x14ac:dyDescent="0.25">
      <c r="A1326" s="98" t="s">
        <v>522</v>
      </c>
      <c r="B1326" s="98" t="s">
        <v>49</v>
      </c>
      <c r="C1326" s="98" t="s">
        <v>478</v>
      </c>
      <c r="D1326" s="98" t="s">
        <v>200</v>
      </c>
      <c r="E1326" s="93">
        <v>1.2634660507752501E-3</v>
      </c>
      <c r="F1326" s="93">
        <f t="shared" si="23"/>
        <v>1.2663239538018452E-3</v>
      </c>
      <c r="K1326" s="69"/>
    </row>
    <row r="1327" spans="1:11" s="50" customFormat="1" x14ac:dyDescent="0.25">
      <c r="A1327" s="98" t="s">
        <v>522</v>
      </c>
      <c r="B1327" s="98" t="s">
        <v>49</v>
      </c>
      <c r="C1327" s="98" t="s">
        <v>478</v>
      </c>
      <c r="D1327" s="98" t="s">
        <v>201</v>
      </c>
      <c r="E1327" s="93">
        <v>1.3110930522309101E-3</v>
      </c>
      <c r="F1327" s="93">
        <f t="shared" si="23"/>
        <v>1.3140586853793586E-3</v>
      </c>
      <c r="K1327" s="69"/>
    </row>
    <row r="1328" spans="1:11" s="50" customFormat="1" x14ac:dyDescent="0.25">
      <c r="A1328" s="98" t="s">
        <v>522</v>
      </c>
      <c r="B1328" s="98" t="s">
        <v>49</v>
      </c>
      <c r="C1328" s="98" t="s">
        <v>478</v>
      </c>
      <c r="D1328" s="98" t="s">
        <v>246</v>
      </c>
      <c r="E1328" s="93">
        <v>3.1147515802689901E-6</v>
      </c>
      <c r="F1328" s="93">
        <f t="shared" si="23"/>
        <v>3.121797007380293E-6</v>
      </c>
      <c r="K1328" s="69"/>
    </row>
    <row r="1329" spans="1:11" s="50" customFormat="1" x14ac:dyDescent="0.25">
      <c r="A1329" s="98" t="s">
        <v>522</v>
      </c>
      <c r="B1329" s="98" t="s">
        <v>49</v>
      </c>
      <c r="C1329" s="98" t="s">
        <v>478</v>
      </c>
      <c r="D1329" s="98" t="s">
        <v>247</v>
      </c>
      <c r="E1329" s="93">
        <v>2.5026561828042199E-6</v>
      </c>
      <c r="F1329" s="93">
        <f t="shared" si="23"/>
        <v>2.5083170778278534E-6</v>
      </c>
      <c r="K1329" s="69"/>
    </row>
    <row r="1330" spans="1:11" s="50" customFormat="1" x14ac:dyDescent="0.25">
      <c r="A1330" s="98" t="s">
        <v>523</v>
      </c>
      <c r="B1330" s="98" t="s">
        <v>49</v>
      </c>
      <c r="C1330" s="98" t="s">
        <v>478</v>
      </c>
      <c r="D1330" s="98" t="s">
        <v>48</v>
      </c>
      <c r="E1330" s="93">
        <v>2.4157233399334799E-4</v>
      </c>
      <c r="F1330" s="93">
        <f t="shared" si="23"/>
        <v>2.4213776517304481E-4</v>
      </c>
      <c r="K1330" s="69"/>
    </row>
    <row r="1331" spans="1:11" s="50" customFormat="1" x14ac:dyDescent="0.25">
      <c r="A1331" s="98" t="s">
        <v>523</v>
      </c>
      <c r="B1331" s="98" t="s">
        <v>49</v>
      </c>
      <c r="C1331" s="98" t="s">
        <v>478</v>
      </c>
      <c r="D1331" s="98" t="s">
        <v>50</v>
      </c>
      <c r="E1331" s="93">
        <v>3.1325062063248101E-4</v>
      </c>
      <c r="F1331" s="93">
        <f t="shared" si="23"/>
        <v>3.1398382407940329E-4</v>
      </c>
      <c r="K1331" s="69"/>
    </row>
    <row r="1332" spans="1:11" s="50" customFormat="1" x14ac:dyDescent="0.25">
      <c r="A1332" s="98" t="s">
        <v>523</v>
      </c>
      <c r="B1332" s="98" t="s">
        <v>49</v>
      </c>
      <c r="C1332" s="98" t="s">
        <v>478</v>
      </c>
      <c r="D1332" s="98" t="s">
        <v>54</v>
      </c>
      <c r="E1332" s="93">
        <v>3.6574385131963001E-6</v>
      </c>
      <c r="F1332" s="93">
        <f t="shared" si="23"/>
        <v>3.6659992193789959E-6</v>
      </c>
      <c r="K1332" s="69"/>
    </row>
    <row r="1333" spans="1:11" s="50" customFormat="1" x14ac:dyDescent="0.25">
      <c r="A1333" s="98" t="s">
        <v>523</v>
      </c>
      <c r="B1333" s="98" t="s">
        <v>49</v>
      </c>
      <c r="C1333" s="98" t="s">
        <v>478</v>
      </c>
      <c r="D1333" s="98" t="s">
        <v>101</v>
      </c>
      <c r="E1333" s="93">
        <v>2.08237343042555E-3</v>
      </c>
      <c r="F1333" s="93">
        <f t="shared" si="23"/>
        <v>2.0872474937997411E-3</v>
      </c>
      <c r="K1333" s="69"/>
    </row>
    <row r="1334" spans="1:11" s="50" customFormat="1" x14ac:dyDescent="0.25">
      <c r="A1334" s="98" t="s">
        <v>523</v>
      </c>
      <c r="B1334" s="98" t="s">
        <v>49</v>
      </c>
      <c r="C1334" s="98" t="s">
        <v>478</v>
      </c>
      <c r="D1334" s="98" t="s">
        <v>107</v>
      </c>
      <c r="E1334" s="93">
        <v>5.63684903345618E-6</v>
      </c>
      <c r="F1334" s="93">
        <f t="shared" si="23"/>
        <v>5.650042805052756E-6</v>
      </c>
      <c r="K1334" s="69"/>
    </row>
    <row r="1335" spans="1:11" s="50" customFormat="1" x14ac:dyDescent="0.25">
      <c r="A1335" s="98" t="s">
        <v>523</v>
      </c>
      <c r="B1335" s="98" t="s">
        <v>49</v>
      </c>
      <c r="C1335" s="98" t="s">
        <v>478</v>
      </c>
      <c r="D1335" s="98" t="s">
        <v>111</v>
      </c>
      <c r="E1335" s="93">
        <v>3.6200487322166598E-6</v>
      </c>
      <c r="F1335" s="93">
        <f t="shared" si="23"/>
        <v>3.6285219227984655E-6</v>
      </c>
      <c r="K1335" s="69"/>
    </row>
    <row r="1336" spans="1:11" s="50" customFormat="1" x14ac:dyDescent="0.25">
      <c r="A1336" s="98" t="s">
        <v>523</v>
      </c>
      <c r="B1336" s="98" t="s">
        <v>49</v>
      </c>
      <c r="C1336" s="98" t="s">
        <v>478</v>
      </c>
      <c r="D1336" s="98" t="s">
        <v>164</v>
      </c>
      <c r="E1336" s="93">
        <v>3.6651548021274997E-4</v>
      </c>
      <c r="F1336" s="93">
        <f t="shared" si="23"/>
        <v>3.6737335692788552E-4</v>
      </c>
      <c r="K1336" s="69"/>
    </row>
    <row r="1337" spans="1:11" s="50" customFormat="1" x14ac:dyDescent="0.25">
      <c r="A1337" s="98" t="s">
        <v>523</v>
      </c>
      <c r="B1337" s="98" t="s">
        <v>49</v>
      </c>
      <c r="C1337" s="98" t="s">
        <v>478</v>
      </c>
      <c r="D1337" s="98" t="s">
        <v>165</v>
      </c>
      <c r="E1337" s="93">
        <v>6.4731453111520397E-4</v>
      </c>
      <c r="F1337" s="93">
        <f t="shared" si="23"/>
        <v>6.4882965419619989E-4</v>
      </c>
      <c r="K1337" s="69"/>
    </row>
    <row r="1338" spans="1:11" s="50" customFormat="1" x14ac:dyDescent="0.25">
      <c r="A1338" s="98" t="s">
        <v>523</v>
      </c>
      <c r="B1338" s="98" t="s">
        <v>49</v>
      </c>
      <c r="C1338" s="98" t="s">
        <v>478</v>
      </c>
      <c r="D1338" s="98" t="s">
        <v>187</v>
      </c>
      <c r="E1338" s="93">
        <v>1.34074367905077E-3</v>
      </c>
      <c r="F1338" s="93">
        <f t="shared" si="23"/>
        <v>1.343881862416327E-3</v>
      </c>
      <c r="K1338" s="69"/>
    </row>
    <row r="1339" spans="1:11" s="50" customFormat="1" x14ac:dyDescent="0.25">
      <c r="A1339" s="98" t="s">
        <v>523</v>
      </c>
      <c r="B1339" s="98" t="s">
        <v>49</v>
      </c>
      <c r="C1339" s="98" t="s">
        <v>478</v>
      </c>
      <c r="D1339" s="98" t="s">
        <v>188</v>
      </c>
      <c r="E1339" s="93">
        <v>6.0310560410461803E-3</v>
      </c>
      <c r="F1339" s="93">
        <f t="shared" si="23"/>
        <v>6.04517250494639E-3</v>
      </c>
      <c r="K1339" s="69"/>
    </row>
    <row r="1340" spans="1:11" s="50" customFormat="1" x14ac:dyDescent="0.25">
      <c r="A1340" s="98" t="s">
        <v>523</v>
      </c>
      <c r="B1340" s="98" t="s">
        <v>49</v>
      </c>
      <c r="C1340" s="98" t="s">
        <v>478</v>
      </c>
      <c r="D1340" s="98" t="s">
        <v>200</v>
      </c>
      <c r="E1340" s="93">
        <v>1.53395641051384E-4</v>
      </c>
      <c r="F1340" s="93">
        <f t="shared" si="23"/>
        <v>1.5375468331771581E-4</v>
      </c>
      <c r="K1340" s="69"/>
    </row>
    <row r="1341" spans="1:11" s="50" customFormat="1" x14ac:dyDescent="0.25">
      <c r="A1341" s="98" t="s">
        <v>523</v>
      </c>
      <c r="B1341" s="98" t="s">
        <v>49</v>
      </c>
      <c r="C1341" s="98" t="s">
        <v>478</v>
      </c>
      <c r="D1341" s="98" t="s">
        <v>201</v>
      </c>
      <c r="E1341" s="93">
        <v>1.5225343055167499E-4</v>
      </c>
      <c r="F1341" s="93">
        <f t="shared" si="23"/>
        <v>1.5260979932713291E-4</v>
      </c>
      <c r="K1341" s="69"/>
    </row>
    <row r="1342" spans="1:11" s="50" customFormat="1" x14ac:dyDescent="0.25">
      <c r="A1342" s="98" t="s">
        <v>523</v>
      </c>
      <c r="B1342" s="98" t="s">
        <v>49</v>
      </c>
      <c r="C1342" s="98" t="s">
        <v>478</v>
      </c>
      <c r="D1342" s="98" t="s">
        <v>246</v>
      </c>
      <c r="E1342" s="93">
        <v>6.09589651356333E-5</v>
      </c>
      <c r="F1342" s="93">
        <f t="shared" si="23"/>
        <v>6.1101647449456078E-5</v>
      </c>
      <c r="K1342" s="69"/>
    </row>
    <row r="1343" spans="1:11" s="50" customFormat="1" x14ac:dyDescent="0.25">
      <c r="A1343" s="98" t="s">
        <v>523</v>
      </c>
      <c r="B1343" s="98" t="s">
        <v>49</v>
      </c>
      <c r="C1343" s="98" t="s">
        <v>478</v>
      </c>
      <c r="D1343" s="98" t="s">
        <v>247</v>
      </c>
      <c r="E1343" s="93">
        <v>6.6188639472451605E-5</v>
      </c>
      <c r="F1343" s="93">
        <f t="shared" ref="F1343:F1406" si="24">E1343+(E1343*VLOOKUP(A1343,$A$29:$F$36,6,0))</f>
        <v>6.6343562513019927E-5</v>
      </c>
      <c r="K1343" s="69"/>
    </row>
    <row r="1344" spans="1:11" s="50" customFormat="1" x14ac:dyDescent="0.25">
      <c r="A1344" s="98" t="s">
        <v>524</v>
      </c>
      <c r="B1344" s="98" t="s">
        <v>49</v>
      </c>
      <c r="C1344" s="98" t="s">
        <v>478</v>
      </c>
      <c r="D1344" s="98" t="s">
        <v>48</v>
      </c>
      <c r="E1344" s="93">
        <v>4.1881961692637201E-5</v>
      </c>
      <c r="F1344" s="93">
        <f t="shared" si="24"/>
        <v>4.1905091694385306E-5</v>
      </c>
      <c r="K1344" s="69"/>
    </row>
    <row r="1345" spans="1:11" s="50" customFormat="1" x14ac:dyDescent="0.25">
      <c r="A1345" s="98" t="s">
        <v>524</v>
      </c>
      <c r="B1345" s="98" t="s">
        <v>49</v>
      </c>
      <c r="C1345" s="98" t="s">
        <v>478</v>
      </c>
      <c r="D1345" s="98" t="s">
        <v>50</v>
      </c>
      <c r="E1345" s="93">
        <v>6.6573597076964599E-5</v>
      </c>
      <c r="F1345" s="93">
        <f t="shared" si="24"/>
        <v>6.6610363440203945E-5</v>
      </c>
      <c r="K1345" s="69"/>
    </row>
    <row r="1346" spans="1:11" s="50" customFormat="1" x14ac:dyDescent="0.25">
      <c r="A1346" s="98" t="s">
        <v>524</v>
      </c>
      <c r="B1346" s="98" t="s">
        <v>49</v>
      </c>
      <c r="C1346" s="98" t="s">
        <v>478</v>
      </c>
      <c r="D1346" s="98" t="s">
        <v>54</v>
      </c>
      <c r="E1346" s="93">
        <v>3.5253005640899802E-6</v>
      </c>
      <c r="F1346" s="93">
        <f t="shared" si="24"/>
        <v>3.5272474692709841E-6</v>
      </c>
      <c r="K1346" s="69"/>
    </row>
    <row r="1347" spans="1:11" s="50" customFormat="1" x14ac:dyDescent="0.25">
      <c r="A1347" s="98" t="s">
        <v>524</v>
      </c>
      <c r="B1347" s="98" t="s">
        <v>49</v>
      </c>
      <c r="C1347" s="98" t="s">
        <v>478</v>
      </c>
      <c r="D1347" s="98" t="s">
        <v>101</v>
      </c>
      <c r="E1347" s="93">
        <v>1.78596205620548E-3</v>
      </c>
      <c r="F1347" s="93">
        <f t="shared" si="24"/>
        <v>1.786948383106432E-3</v>
      </c>
      <c r="K1347" s="69"/>
    </row>
    <row r="1348" spans="1:11" s="50" customFormat="1" x14ac:dyDescent="0.25">
      <c r="A1348" s="98" t="s">
        <v>524</v>
      </c>
      <c r="B1348" s="98" t="s">
        <v>49</v>
      </c>
      <c r="C1348" s="98" t="s">
        <v>478</v>
      </c>
      <c r="D1348" s="98" t="s">
        <v>107</v>
      </c>
      <c r="E1348" s="93">
        <v>4.9588282326825499E-6</v>
      </c>
      <c r="F1348" s="93">
        <f t="shared" si="24"/>
        <v>4.9615668270810705E-6</v>
      </c>
      <c r="K1348" s="69"/>
    </row>
    <row r="1349" spans="1:11" s="50" customFormat="1" x14ac:dyDescent="0.25">
      <c r="A1349" s="98" t="s">
        <v>524</v>
      </c>
      <c r="B1349" s="98" t="s">
        <v>49</v>
      </c>
      <c r="C1349" s="98" t="s">
        <v>478</v>
      </c>
      <c r="D1349" s="98" t="s">
        <v>111</v>
      </c>
      <c r="E1349" s="93">
        <v>3.5830960728476299E-6</v>
      </c>
      <c r="F1349" s="93">
        <f t="shared" si="24"/>
        <v>3.5850748965483155E-6</v>
      </c>
      <c r="K1349" s="69"/>
    </row>
    <row r="1350" spans="1:11" s="50" customFormat="1" x14ac:dyDescent="0.25">
      <c r="A1350" s="98" t="s">
        <v>524</v>
      </c>
      <c r="B1350" s="98" t="s">
        <v>49</v>
      </c>
      <c r="C1350" s="98" t="s">
        <v>478</v>
      </c>
      <c r="D1350" s="98" t="s">
        <v>164</v>
      </c>
      <c r="E1350" s="93">
        <v>2.4089212574834301E-4</v>
      </c>
      <c r="F1350" s="93">
        <f t="shared" si="24"/>
        <v>2.4102516238427128E-4</v>
      </c>
      <c r="K1350" s="69"/>
    </row>
    <row r="1351" spans="1:11" s="50" customFormat="1" x14ac:dyDescent="0.25">
      <c r="A1351" s="98" t="s">
        <v>524</v>
      </c>
      <c r="B1351" s="98" t="s">
        <v>49</v>
      </c>
      <c r="C1351" s="98" t="s">
        <v>478</v>
      </c>
      <c r="D1351" s="98" t="s">
        <v>165</v>
      </c>
      <c r="E1351" s="93">
        <v>3.7378257889269601E-4</v>
      </c>
      <c r="F1351" s="93">
        <f t="shared" si="24"/>
        <v>3.7398900646566045E-4</v>
      </c>
      <c r="K1351" s="69"/>
    </row>
    <row r="1352" spans="1:11" s="50" customFormat="1" x14ac:dyDescent="0.25">
      <c r="A1352" s="98" t="s">
        <v>524</v>
      </c>
      <c r="B1352" s="98" t="s">
        <v>49</v>
      </c>
      <c r="C1352" s="98" t="s">
        <v>478</v>
      </c>
      <c r="D1352" s="98" t="s">
        <v>187</v>
      </c>
      <c r="E1352" s="93">
        <v>1.1544211078151601E-3</v>
      </c>
      <c r="F1352" s="93">
        <f t="shared" si="24"/>
        <v>1.1550586558468825E-3</v>
      </c>
      <c r="K1352" s="69"/>
    </row>
    <row r="1353" spans="1:11" s="50" customFormat="1" x14ac:dyDescent="0.25">
      <c r="A1353" s="98" t="s">
        <v>524</v>
      </c>
      <c r="B1353" s="98" t="s">
        <v>49</v>
      </c>
      <c r="C1353" s="98" t="s">
        <v>478</v>
      </c>
      <c r="D1353" s="98" t="s">
        <v>188</v>
      </c>
      <c r="E1353" s="93">
        <v>6.0956104003808296E-3</v>
      </c>
      <c r="F1353" s="93">
        <f t="shared" si="24"/>
        <v>6.0989768014164661E-3</v>
      </c>
      <c r="K1353" s="69"/>
    </row>
    <row r="1354" spans="1:11" s="50" customFormat="1" x14ac:dyDescent="0.25">
      <c r="A1354" s="98" t="s">
        <v>524</v>
      </c>
      <c r="B1354" s="98" t="s">
        <v>49</v>
      </c>
      <c r="C1354" s="98" t="s">
        <v>478</v>
      </c>
      <c r="D1354" s="98" t="s">
        <v>200</v>
      </c>
      <c r="E1354" s="93">
        <v>1.10230335472672E-4</v>
      </c>
      <c r="F1354" s="93">
        <f t="shared" si="24"/>
        <v>1.1029121198726528E-4</v>
      </c>
      <c r="K1354" s="69"/>
    </row>
    <row r="1355" spans="1:11" s="50" customFormat="1" x14ac:dyDescent="0.25">
      <c r="A1355" s="98" t="s">
        <v>524</v>
      </c>
      <c r="B1355" s="98" t="s">
        <v>49</v>
      </c>
      <c r="C1355" s="98" t="s">
        <v>478</v>
      </c>
      <c r="D1355" s="98" t="s">
        <v>201</v>
      </c>
      <c r="E1355" s="93">
        <v>1.14920551352066E-4</v>
      </c>
      <c r="F1355" s="93">
        <f t="shared" si="24"/>
        <v>1.149840181154706E-4</v>
      </c>
      <c r="K1355" s="69"/>
    </row>
    <row r="1356" spans="1:11" s="50" customFormat="1" x14ac:dyDescent="0.25">
      <c r="A1356" s="98" t="s">
        <v>524</v>
      </c>
      <c r="B1356" s="98" t="s">
        <v>49</v>
      </c>
      <c r="C1356" s="98" t="s">
        <v>478</v>
      </c>
      <c r="D1356" s="98" t="s">
        <v>246</v>
      </c>
      <c r="E1356" s="93">
        <v>9.8294873977724208E-6</v>
      </c>
      <c r="F1356" s="93">
        <f t="shared" si="24"/>
        <v>9.8349158937526714E-6</v>
      </c>
      <c r="K1356" s="69"/>
    </row>
    <row r="1357" spans="1:11" s="50" customFormat="1" x14ac:dyDescent="0.25">
      <c r="A1357" s="98" t="s">
        <v>524</v>
      </c>
      <c r="B1357" s="98" t="s">
        <v>49</v>
      </c>
      <c r="C1357" s="98" t="s">
        <v>478</v>
      </c>
      <c r="D1357" s="98" t="s">
        <v>247</v>
      </c>
      <c r="E1357" s="93">
        <v>1.0100090265095899E-5</v>
      </c>
      <c r="F1357" s="93">
        <f t="shared" si="24"/>
        <v>1.010566820595746E-5</v>
      </c>
      <c r="K1357" s="69"/>
    </row>
    <row r="1358" spans="1:11" s="50" customFormat="1" x14ac:dyDescent="0.25">
      <c r="A1358" s="98" t="s">
        <v>518</v>
      </c>
      <c r="B1358" s="98" t="s">
        <v>79</v>
      </c>
      <c r="C1358" s="98" t="s">
        <v>459</v>
      </c>
      <c r="D1358" s="98" t="s">
        <v>78</v>
      </c>
      <c r="E1358" s="93">
        <v>6.4910757735541598E-3</v>
      </c>
      <c r="F1358" s="93">
        <f t="shared" si="24"/>
        <v>6.4995475194499159E-3</v>
      </c>
      <c r="K1358" s="69"/>
    </row>
    <row r="1359" spans="1:11" s="50" customFormat="1" x14ac:dyDescent="0.25">
      <c r="A1359" s="98" t="s">
        <v>518</v>
      </c>
      <c r="B1359" s="98" t="s">
        <v>79</v>
      </c>
      <c r="C1359" s="98" t="s">
        <v>459</v>
      </c>
      <c r="D1359" s="98" t="s">
        <v>180</v>
      </c>
      <c r="E1359" s="93">
        <v>0</v>
      </c>
      <c r="F1359" s="93">
        <f t="shared" si="24"/>
        <v>0</v>
      </c>
      <c r="K1359" s="69"/>
    </row>
    <row r="1360" spans="1:11" s="50" customFormat="1" x14ac:dyDescent="0.25">
      <c r="A1360" s="98" t="s">
        <v>518</v>
      </c>
      <c r="B1360" s="98" t="s">
        <v>79</v>
      </c>
      <c r="C1360" s="98" t="s">
        <v>459</v>
      </c>
      <c r="D1360" s="98" t="s">
        <v>184</v>
      </c>
      <c r="E1360" s="93">
        <v>1.5530205618579001E-3</v>
      </c>
      <c r="F1360" s="93">
        <f t="shared" si="24"/>
        <v>1.5550474671090369E-3</v>
      </c>
      <c r="K1360" s="69"/>
    </row>
    <row r="1361" spans="1:11" s="50" customFormat="1" x14ac:dyDescent="0.25">
      <c r="A1361" s="98" t="s">
        <v>518</v>
      </c>
      <c r="B1361" s="98" t="s">
        <v>79</v>
      </c>
      <c r="C1361" s="98" t="s">
        <v>459</v>
      </c>
      <c r="D1361" s="98" t="s">
        <v>273</v>
      </c>
      <c r="E1361" s="93">
        <v>6.5391046317756297E-3</v>
      </c>
      <c r="F1361" s="93">
        <f t="shared" si="24"/>
        <v>6.5476390619315468E-3</v>
      </c>
      <c r="K1361" s="69"/>
    </row>
    <row r="1362" spans="1:11" s="50" customFormat="1" x14ac:dyDescent="0.25">
      <c r="A1362" s="98" t="s">
        <v>518</v>
      </c>
      <c r="B1362" s="98" t="s">
        <v>79</v>
      </c>
      <c r="C1362" s="98" t="s">
        <v>459</v>
      </c>
      <c r="D1362" s="98" t="s">
        <v>274</v>
      </c>
      <c r="E1362" s="93">
        <v>0</v>
      </c>
      <c r="F1362" s="93">
        <f t="shared" si="24"/>
        <v>0</v>
      </c>
      <c r="K1362" s="69"/>
    </row>
    <row r="1363" spans="1:11" s="50" customFormat="1" x14ac:dyDescent="0.25">
      <c r="A1363" s="98" t="s">
        <v>519</v>
      </c>
      <c r="B1363" s="98" t="s">
        <v>79</v>
      </c>
      <c r="C1363" s="98" t="s">
        <v>459</v>
      </c>
      <c r="D1363" s="98" t="s">
        <v>78</v>
      </c>
      <c r="E1363" s="93">
        <v>1.5173998853164001E-3</v>
      </c>
      <c r="F1363" s="93">
        <f t="shared" si="24"/>
        <v>1.5211424808098523E-3</v>
      </c>
      <c r="K1363" s="69"/>
    </row>
    <row r="1364" spans="1:11" s="50" customFormat="1" x14ac:dyDescent="0.25">
      <c r="A1364" s="98" t="s">
        <v>519</v>
      </c>
      <c r="B1364" s="98" t="s">
        <v>79</v>
      </c>
      <c r="C1364" s="98" t="s">
        <v>459</v>
      </c>
      <c r="D1364" s="98" t="s">
        <v>180</v>
      </c>
      <c r="E1364" s="93">
        <v>0</v>
      </c>
      <c r="F1364" s="93">
        <f t="shared" si="24"/>
        <v>0</v>
      </c>
      <c r="K1364" s="69"/>
    </row>
    <row r="1365" spans="1:11" s="50" customFormat="1" x14ac:dyDescent="0.25">
      <c r="A1365" s="98" t="s">
        <v>519</v>
      </c>
      <c r="B1365" s="98" t="s">
        <v>79</v>
      </c>
      <c r="C1365" s="98" t="s">
        <v>459</v>
      </c>
      <c r="D1365" s="98" t="s">
        <v>184</v>
      </c>
      <c r="E1365" s="93">
        <v>4.5482670414599902E-4</v>
      </c>
      <c r="F1365" s="93">
        <f t="shared" si="24"/>
        <v>4.5594851283315574E-4</v>
      </c>
      <c r="K1365" s="69"/>
    </row>
    <row r="1366" spans="1:11" s="50" customFormat="1" x14ac:dyDescent="0.25">
      <c r="A1366" s="98" t="s">
        <v>519</v>
      </c>
      <c r="B1366" s="98" t="s">
        <v>79</v>
      </c>
      <c r="C1366" s="98" t="s">
        <v>459</v>
      </c>
      <c r="D1366" s="98" t="s">
        <v>273</v>
      </c>
      <c r="E1366" s="93">
        <v>2.1143609199192601E-3</v>
      </c>
      <c r="F1366" s="93">
        <f t="shared" si="24"/>
        <v>2.1195758917450761E-3</v>
      </c>
      <c r="K1366" s="69"/>
    </row>
    <row r="1367" spans="1:11" s="50" customFormat="1" x14ac:dyDescent="0.25">
      <c r="A1367" s="98" t="s">
        <v>519</v>
      </c>
      <c r="B1367" s="98" t="s">
        <v>79</v>
      </c>
      <c r="C1367" s="98" t="s">
        <v>459</v>
      </c>
      <c r="D1367" s="98" t="s">
        <v>274</v>
      </c>
      <c r="E1367" s="93">
        <v>0</v>
      </c>
      <c r="F1367" s="93">
        <f t="shared" si="24"/>
        <v>0</v>
      </c>
      <c r="K1367" s="69"/>
    </row>
    <row r="1368" spans="1:11" s="50" customFormat="1" x14ac:dyDescent="0.25">
      <c r="A1368" s="98" t="s">
        <v>520</v>
      </c>
      <c r="B1368" s="98" t="s">
        <v>79</v>
      </c>
      <c r="C1368" s="98" t="s">
        <v>459</v>
      </c>
      <c r="D1368" s="98" t="s">
        <v>78</v>
      </c>
      <c r="E1368" s="93">
        <v>1.48034019619631E-3</v>
      </c>
      <c r="F1368" s="93">
        <f t="shared" si="24"/>
        <v>1.48034019619631E-3</v>
      </c>
      <c r="K1368" s="69"/>
    </row>
    <row r="1369" spans="1:11" s="50" customFormat="1" x14ac:dyDescent="0.25">
      <c r="A1369" s="98" t="s">
        <v>520</v>
      </c>
      <c r="B1369" s="98" t="s">
        <v>79</v>
      </c>
      <c r="C1369" s="98" t="s">
        <v>459</v>
      </c>
      <c r="D1369" s="98" t="s">
        <v>180</v>
      </c>
      <c r="E1369" s="93">
        <v>0</v>
      </c>
      <c r="F1369" s="93">
        <f t="shared" si="24"/>
        <v>0</v>
      </c>
      <c r="K1369" s="69"/>
    </row>
    <row r="1370" spans="1:11" s="50" customFormat="1" x14ac:dyDescent="0.25">
      <c r="A1370" s="98" t="s">
        <v>520</v>
      </c>
      <c r="B1370" s="98" t="s">
        <v>79</v>
      </c>
      <c r="C1370" s="98" t="s">
        <v>459</v>
      </c>
      <c r="D1370" s="98" t="s">
        <v>184</v>
      </c>
      <c r="E1370" s="93">
        <v>4.4676453677726E-4</v>
      </c>
      <c r="F1370" s="93">
        <f t="shared" si="24"/>
        <v>4.4676453677726E-4</v>
      </c>
      <c r="K1370" s="69"/>
    </row>
    <row r="1371" spans="1:11" s="50" customFormat="1" x14ac:dyDescent="0.25">
      <c r="A1371" s="98" t="s">
        <v>520</v>
      </c>
      <c r="B1371" s="98" t="s">
        <v>79</v>
      </c>
      <c r="C1371" s="98" t="s">
        <v>459</v>
      </c>
      <c r="D1371" s="98" t="s">
        <v>273</v>
      </c>
      <c r="E1371" s="93">
        <v>2.08256582425755E-3</v>
      </c>
      <c r="F1371" s="93">
        <f t="shared" si="24"/>
        <v>2.08256582425755E-3</v>
      </c>
      <c r="K1371" s="69"/>
    </row>
    <row r="1372" spans="1:11" s="50" customFormat="1" x14ac:dyDescent="0.25">
      <c r="A1372" s="98" t="s">
        <v>520</v>
      </c>
      <c r="B1372" s="98" t="s">
        <v>79</v>
      </c>
      <c r="C1372" s="98" t="s">
        <v>459</v>
      </c>
      <c r="D1372" s="98" t="s">
        <v>274</v>
      </c>
      <c r="E1372" s="93">
        <v>0</v>
      </c>
      <c r="F1372" s="93">
        <f t="shared" si="24"/>
        <v>0</v>
      </c>
      <c r="K1372" s="69"/>
    </row>
    <row r="1373" spans="1:11" s="50" customFormat="1" x14ac:dyDescent="0.25">
      <c r="A1373" s="98" t="s">
        <v>521</v>
      </c>
      <c r="B1373" s="98" t="s">
        <v>79</v>
      </c>
      <c r="C1373" s="98" t="s">
        <v>459</v>
      </c>
      <c r="D1373" s="98" t="s">
        <v>78</v>
      </c>
      <c r="E1373" s="93">
        <v>1.7287697451705698E-2</v>
      </c>
      <c r="F1373" s="93">
        <f t="shared" si="24"/>
        <v>1.7341575774807348E-2</v>
      </c>
      <c r="K1373" s="69"/>
    </row>
    <row r="1374" spans="1:11" s="50" customFormat="1" x14ac:dyDescent="0.25">
      <c r="A1374" s="98" t="s">
        <v>521</v>
      </c>
      <c r="B1374" s="98" t="s">
        <v>79</v>
      </c>
      <c r="C1374" s="98" t="s">
        <v>459</v>
      </c>
      <c r="D1374" s="98" t="s">
        <v>180</v>
      </c>
      <c r="E1374" s="93">
        <v>0</v>
      </c>
      <c r="F1374" s="93">
        <f t="shared" si="24"/>
        <v>0</v>
      </c>
      <c r="K1374" s="69"/>
    </row>
    <row r="1375" spans="1:11" s="50" customFormat="1" x14ac:dyDescent="0.25">
      <c r="A1375" s="98" t="s">
        <v>521</v>
      </c>
      <c r="B1375" s="98" t="s">
        <v>79</v>
      </c>
      <c r="C1375" s="98" t="s">
        <v>459</v>
      </c>
      <c r="D1375" s="98" t="s">
        <v>184</v>
      </c>
      <c r="E1375" s="93">
        <v>0</v>
      </c>
      <c r="F1375" s="93">
        <f t="shared" si="24"/>
        <v>0</v>
      </c>
      <c r="K1375" s="69"/>
    </row>
    <row r="1376" spans="1:11" s="50" customFormat="1" x14ac:dyDescent="0.25">
      <c r="A1376" s="98" t="s">
        <v>521</v>
      </c>
      <c r="B1376" s="98" t="s">
        <v>79</v>
      </c>
      <c r="C1376" s="98" t="s">
        <v>459</v>
      </c>
      <c r="D1376" s="98" t="s">
        <v>273</v>
      </c>
      <c r="E1376" s="93">
        <v>2.8903843236693099E-3</v>
      </c>
      <c r="F1376" s="93">
        <f t="shared" si="24"/>
        <v>2.8993924093853882E-3</v>
      </c>
      <c r="K1376" s="69"/>
    </row>
    <row r="1377" spans="1:11" s="50" customFormat="1" x14ac:dyDescent="0.25">
      <c r="A1377" s="98" t="s">
        <v>521</v>
      </c>
      <c r="B1377" s="98" t="s">
        <v>79</v>
      </c>
      <c r="C1377" s="98" t="s">
        <v>459</v>
      </c>
      <c r="D1377" s="98" t="s">
        <v>274</v>
      </c>
      <c r="E1377" s="93">
        <v>0</v>
      </c>
      <c r="F1377" s="93">
        <f t="shared" si="24"/>
        <v>0</v>
      </c>
      <c r="K1377" s="69"/>
    </row>
    <row r="1378" spans="1:11" s="50" customFormat="1" x14ac:dyDescent="0.25">
      <c r="A1378" s="98" t="s">
        <v>522</v>
      </c>
      <c r="B1378" s="98" t="s">
        <v>79</v>
      </c>
      <c r="C1378" s="98" t="s">
        <v>459</v>
      </c>
      <c r="D1378" s="98" t="s">
        <v>78</v>
      </c>
      <c r="E1378" s="93">
        <v>8.1062101732732803E-3</v>
      </c>
      <c r="F1378" s="93">
        <f t="shared" si="24"/>
        <v>8.1245460538251942E-3</v>
      </c>
      <c r="K1378" s="69"/>
    </row>
    <row r="1379" spans="1:11" s="50" customFormat="1" x14ac:dyDescent="0.25">
      <c r="A1379" s="98" t="s">
        <v>522</v>
      </c>
      <c r="B1379" s="98" t="s">
        <v>79</v>
      </c>
      <c r="C1379" s="98" t="s">
        <v>459</v>
      </c>
      <c r="D1379" s="98" t="s">
        <v>180</v>
      </c>
      <c r="E1379" s="93">
        <v>0</v>
      </c>
      <c r="F1379" s="93">
        <f t="shared" si="24"/>
        <v>0</v>
      </c>
      <c r="K1379" s="69"/>
    </row>
    <row r="1380" spans="1:11" s="50" customFormat="1" x14ac:dyDescent="0.25">
      <c r="A1380" s="98" t="s">
        <v>522</v>
      </c>
      <c r="B1380" s="98" t="s">
        <v>79</v>
      </c>
      <c r="C1380" s="98" t="s">
        <v>459</v>
      </c>
      <c r="D1380" s="98" t="s">
        <v>184</v>
      </c>
      <c r="E1380" s="93">
        <v>1.45282627374128E-3</v>
      </c>
      <c r="F1380" s="93">
        <f t="shared" si="24"/>
        <v>1.4561125010224124E-3</v>
      </c>
      <c r="K1380" s="69"/>
    </row>
    <row r="1381" spans="1:11" s="50" customFormat="1" x14ac:dyDescent="0.25">
      <c r="A1381" s="98" t="s">
        <v>522</v>
      </c>
      <c r="B1381" s="98" t="s">
        <v>79</v>
      </c>
      <c r="C1381" s="98" t="s">
        <v>459</v>
      </c>
      <c r="D1381" s="98" t="s">
        <v>273</v>
      </c>
      <c r="E1381" s="93">
        <v>1.0768574951767499E-2</v>
      </c>
      <c r="F1381" s="93">
        <f t="shared" si="24"/>
        <v>1.079293298095862E-2</v>
      </c>
      <c r="K1381" s="69"/>
    </row>
    <row r="1382" spans="1:11" s="50" customFormat="1" x14ac:dyDescent="0.25">
      <c r="A1382" s="98" t="s">
        <v>522</v>
      </c>
      <c r="B1382" s="98" t="s">
        <v>79</v>
      </c>
      <c r="C1382" s="98" t="s">
        <v>459</v>
      </c>
      <c r="D1382" s="98" t="s">
        <v>274</v>
      </c>
      <c r="E1382" s="93">
        <v>0</v>
      </c>
      <c r="F1382" s="93">
        <f t="shared" si="24"/>
        <v>0</v>
      </c>
      <c r="K1382" s="69"/>
    </row>
    <row r="1383" spans="1:11" s="50" customFormat="1" x14ac:dyDescent="0.25">
      <c r="A1383" s="98" t="s">
        <v>523</v>
      </c>
      <c r="B1383" s="98" t="s">
        <v>79</v>
      </c>
      <c r="C1383" s="98" t="s">
        <v>459</v>
      </c>
      <c r="D1383" s="98" t="s">
        <v>78</v>
      </c>
      <c r="E1383" s="93">
        <v>4.7678110738538299E-4</v>
      </c>
      <c r="F1383" s="93">
        <f t="shared" si="24"/>
        <v>4.7789707501110249E-4</v>
      </c>
      <c r="K1383" s="69"/>
    </row>
    <row r="1384" spans="1:11" s="50" customFormat="1" x14ac:dyDescent="0.25">
      <c r="A1384" s="98" t="s">
        <v>523</v>
      </c>
      <c r="B1384" s="98" t="s">
        <v>79</v>
      </c>
      <c r="C1384" s="98" t="s">
        <v>459</v>
      </c>
      <c r="D1384" s="98" t="s">
        <v>180</v>
      </c>
      <c r="E1384" s="93">
        <v>0</v>
      </c>
      <c r="F1384" s="93">
        <f t="shared" si="24"/>
        <v>0</v>
      </c>
      <c r="K1384" s="69"/>
    </row>
    <row r="1385" spans="1:11" s="50" customFormat="1" x14ac:dyDescent="0.25">
      <c r="A1385" s="98" t="s">
        <v>523</v>
      </c>
      <c r="B1385" s="98" t="s">
        <v>79</v>
      </c>
      <c r="C1385" s="98" t="s">
        <v>459</v>
      </c>
      <c r="D1385" s="98" t="s">
        <v>184</v>
      </c>
      <c r="E1385" s="93">
        <v>1.01320492616562E-4</v>
      </c>
      <c r="F1385" s="93">
        <f t="shared" si="24"/>
        <v>1.0155764628693729E-4</v>
      </c>
      <c r="K1385" s="69"/>
    </row>
    <row r="1386" spans="1:11" s="50" customFormat="1" x14ac:dyDescent="0.25">
      <c r="A1386" s="98" t="s">
        <v>523</v>
      </c>
      <c r="B1386" s="98" t="s">
        <v>79</v>
      </c>
      <c r="C1386" s="98" t="s">
        <v>459</v>
      </c>
      <c r="D1386" s="98" t="s">
        <v>273</v>
      </c>
      <c r="E1386" s="93">
        <v>5.6110522367029702E-4</v>
      </c>
      <c r="F1386" s="93">
        <f t="shared" si="24"/>
        <v>5.6241856275722523E-4</v>
      </c>
      <c r="K1386" s="69"/>
    </row>
    <row r="1387" spans="1:11" s="50" customFormat="1" x14ac:dyDescent="0.25">
      <c r="A1387" s="98" t="s">
        <v>523</v>
      </c>
      <c r="B1387" s="98" t="s">
        <v>79</v>
      </c>
      <c r="C1387" s="98" t="s">
        <v>459</v>
      </c>
      <c r="D1387" s="98" t="s">
        <v>274</v>
      </c>
      <c r="E1387" s="93">
        <v>0</v>
      </c>
      <c r="F1387" s="93">
        <f t="shared" si="24"/>
        <v>0</v>
      </c>
      <c r="K1387" s="69"/>
    </row>
    <row r="1388" spans="1:11" s="50" customFormat="1" x14ac:dyDescent="0.25">
      <c r="A1388" s="98" t="s">
        <v>524</v>
      </c>
      <c r="B1388" s="98" t="s">
        <v>79</v>
      </c>
      <c r="C1388" s="98" t="s">
        <v>459</v>
      </c>
      <c r="D1388" s="98" t="s">
        <v>78</v>
      </c>
      <c r="E1388" s="93">
        <v>4.6063787419875301E-4</v>
      </c>
      <c r="F1388" s="93">
        <f t="shared" si="24"/>
        <v>4.6089226903616901E-4</v>
      </c>
      <c r="K1388" s="69"/>
    </row>
    <row r="1389" spans="1:11" s="50" customFormat="1" x14ac:dyDescent="0.25">
      <c r="A1389" s="98" t="s">
        <v>524</v>
      </c>
      <c r="B1389" s="98" t="s">
        <v>79</v>
      </c>
      <c r="C1389" s="98" t="s">
        <v>459</v>
      </c>
      <c r="D1389" s="98" t="s">
        <v>180</v>
      </c>
      <c r="E1389" s="93">
        <v>0</v>
      </c>
      <c r="F1389" s="93">
        <f t="shared" si="24"/>
        <v>0</v>
      </c>
      <c r="K1389" s="69"/>
    </row>
    <row r="1390" spans="1:11" s="50" customFormat="1" x14ac:dyDescent="0.25">
      <c r="A1390" s="98" t="s">
        <v>524</v>
      </c>
      <c r="B1390" s="98" t="s">
        <v>79</v>
      </c>
      <c r="C1390" s="98" t="s">
        <v>459</v>
      </c>
      <c r="D1390" s="98" t="s">
        <v>184</v>
      </c>
      <c r="E1390" s="93">
        <v>9.3286632486751098E-5</v>
      </c>
      <c r="F1390" s="93">
        <f t="shared" si="24"/>
        <v>9.3338151562870998E-5</v>
      </c>
      <c r="K1390" s="69"/>
    </row>
    <row r="1391" spans="1:11" s="50" customFormat="1" x14ac:dyDescent="0.25">
      <c r="A1391" s="98" t="s">
        <v>524</v>
      </c>
      <c r="B1391" s="98" t="s">
        <v>79</v>
      </c>
      <c r="C1391" s="98" t="s">
        <v>459</v>
      </c>
      <c r="D1391" s="98" t="s">
        <v>273</v>
      </c>
      <c r="E1391" s="93">
        <v>5.1001703646837496E-4</v>
      </c>
      <c r="F1391" s="93">
        <f t="shared" si="24"/>
        <v>5.1029870175978728E-4</v>
      </c>
      <c r="K1391" s="69"/>
    </row>
    <row r="1392" spans="1:11" s="50" customFormat="1" x14ac:dyDescent="0.25">
      <c r="A1392" s="98" t="s">
        <v>524</v>
      </c>
      <c r="B1392" s="98" t="s">
        <v>79</v>
      </c>
      <c r="C1392" s="98" t="s">
        <v>459</v>
      </c>
      <c r="D1392" s="98" t="s">
        <v>274</v>
      </c>
      <c r="E1392" s="93">
        <v>0</v>
      </c>
      <c r="F1392" s="93">
        <f t="shared" si="24"/>
        <v>0</v>
      </c>
      <c r="K1392" s="69"/>
    </row>
    <row r="1393" spans="1:11" s="50" customFormat="1" x14ac:dyDescent="0.25">
      <c r="A1393" s="98" t="s">
        <v>518</v>
      </c>
      <c r="B1393" s="98" t="s">
        <v>390</v>
      </c>
      <c r="C1393" s="98" t="s">
        <v>479</v>
      </c>
      <c r="D1393" s="98" t="s">
        <v>389</v>
      </c>
      <c r="E1393" s="93">
        <v>3.4714202898686402E-3</v>
      </c>
      <c r="F1393" s="93">
        <f t="shared" si="24"/>
        <v>3.4759509703935782E-3</v>
      </c>
      <c r="K1393" s="69"/>
    </row>
    <row r="1394" spans="1:11" s="50" customFormat="1" x14ac:dyDescent="0.25">
      <c r="A1394" s="98" t="s">
        <v>519</v>
      </c>
      <c r="B1394" s="98" t="s">
        <v>390</v>
      </c>
      <c r="C1394" s="98" t="s">
        <v>479</v>
      </c>
      <c r="D1394" s="98" t="s">
        <v>389</v>
      </c>
      <c r="E1394" s="93">
        <v>4.66866032214386E-3</v>
      </c>
      <c r="F1394" s="93">
        <f t="shared" si="24"/>
        <v>4.6801753533832827E-3</v>
      </c>
      <c r="K1394" s="69"/>
    </row>
    <row r="1395" spans="1:11" s="50" customFormat="1" x14ac:dyDescent="0.25">
      <c r="A1395" s="98" t="s">
        <v>520</v>
      </c>
      <c r="B1395" s="98" t="s">
        <v>390</v>
      </c>
      <c r="C1395" s="98" t="s">
        <v>479</v>
      </c>
      <c r="D1395" s="98" t="s">
        <v>389</v>
      </c>
      <c r="E1395" s="93">
        <v>4.6495822030331903E-3</v>
      </c>
      <c r="F1395" s="93">
        <f t="shared" si="24"/>
        <v>4.6495822030331903E-3</v>
      </c>
      <c r="K1395" s="69"/>
    </row>
    <row r="1396" spans="1:11" s="50" customFormat="1" x14ac:dyDescent="0.25">
      <c r="A1396" s="98" t="s">
        <v>521</v>
      </c>
      <c r="B1396" s="98" t="s">
        <v>390</v>
      </c>
      <c r="C1396" s="98" t="s">
        <v>479</v>
      </c>
      <c r="D1396" s="98" t="s">
        <v>389</v>
      </c>
      <c r="E1396" s="93">
        <v>7.6701833108338696E-3</v>
      </c>
      <c r="F1396" s="93">
        <f t="shared" si="24"/>
        <v>7.6940879757451137E-3</v>
      </c>
      <c r="K1396" s="69"/>
    </row>
    <row r="1397" spans="1:11" s="50" customFormat="1" x14ac:dyDescent="0.25">
      <c r="A1397" s="98" t="s">
        <v>522</v>
      </c>
      <c r="B1397" s="98" t="s">
        <v>390</v>
      </c>
      <c r="C1397" s="98" t="s">
        <v>479</v>
      </c>
      <c r="D1397" s="98" t="s">
        <v>389</v>
      </c>
      <c r="E1397" s="93">
        <v>6.9345726246851404E-3</v>
      </c>
      <c r="F1397" s="93">
        <f t="shared" si="24"/>
        <v>6.9502583141265555E-3</v>
      </c>
      <c r="K1397" s="69"/>
    </row>
    <row r="1398" spans="1:11" s="50" customFormat="1" x14ac:dyDescent="0.25">
      <c r="A1398" s="98" t="s">
        <v>523</v>
      </c>
      <c r="B1398" s="98" t="s">
        <v>390</v>
      </c>
      <c r="C1398" s="98" t="s">
        <v>479</v>
      </c>
      <c r="D1398" s="98" t="s">
        <v>389</v>
      </c>
      <c r="E1398" s="93">
        <v>9.9754127876399692E-4</v>
      </c>
      <c r="F1398" s="93">
        <f t="shared" si="24"/>
        <v>9.9987615268239583E-4</v>
      </c>
      <c r="K1398" s="69"/>
    </row>
    <row r="1399" spans="1:11" s="50" customFormat="1" x14ac:dyDescent="0.25">
      <c r="A1399" s="98" t="s">
        <v>524</v>
      </c>
      <c r="B1399" s="98" t="s">
        <v>390</v>
      </c>
      <c r="C1399" s="98" t="s">
        <v>479</v>
      </c>
      <c r="D1399" s="98" t="s">
        <v>389</v>
      </c>
      <c r="E1399" s="93">
        <v>0</v>
      </c>
      <c r="F1399" s="93">
        <f t="shared" si="24"/>
        <v>0</v>
      </c>
      <c r="K1399" s="69"/>
    </row>
    <row r="1400" spans="1:11" s="50" customFormat="1" x14ac:dyDescent="0.25">
      <c r="A1400" s="98" t="s">
        <v>518</v>
      </c>
      <c r="B1400" s="98" t="s">
        <v>272</v>
      </c>
      <c r="C1400" s="98" t="s">
        <v>480</v>
      </c>
      <c r="D1400" s="98" t="s">
        <v>271</v>
      </c>
      <c r="E1400" s="93">
        <v>4.7556097216704103E-6</v>
      </c>
      <c r="F1400" s="93">
        <f t="shared" si="24"/>
        <v>4.7618164458786715E-6</v>
      </c>
      <c r="K1400" s="69"/>
    </row>
    <row r="1401" spans="1:11" s="50" customFormat="1" x14ac:dyDescent="0.25">
      <c r="A1401" s="98" t="s">
        <v>519</v>
      </c>
      <c r="B1401" s="98" t="s">
        <v>272</v>
      </c>
      <c r="C1401" s="98" t="s">
        <v>480</v>
      </c>
      <c r="D1401" s="98" t="s">
        <v>271</v>
      </c>
      <c r="E1401" s="93">
        <v>1.32431052510443E-5</v>
      </c>
      <c r="F1401" s="93">
        <f t="shared" si="24"/>
        <v>1.3275768747668683E-5</v>
      </c>
      <c r="K1401" s="69"/>
    </row>
    <row r="1402" spans="1:11" s="50" customFormat="1" x14ac:dyDescent="0.25">
      <c r="A1402" s="98" t="s">
        <v>520</v>
      </c>
      <c r="B1402" s="98" t="s">
        <v>272</v>
      </c>
      <c r="C1402" s="98" t="s">
        <v>480</v>
      </c>
      <c r="D1402" s="98" t="s">
        <v>271</v>
      </c>
      <c r="E1402" s="93">
        <v>1.37421851032546E-5</v>
      </c>
      <c r="F1402" s="93">
        <f t="shared" si="24"/>
        <v>1.37421851032546E-5</v>
      </c>
      <c r="K1402" s="69"/>
    </row>
    <row r="1403" spans="1:11" s="50" customFormat="1" x14ac:dyDescent="0.25">
      <c r="A1403" s="98" t="s">
        <v>521</v>
      </c>
      <c r="B1403" s="98" t="s">
        <v>272</v>
      </c>
      <c r="C1403" s="98" t="s">
        <v>480</v>
      </c>
      <c r="D1403" s="98" t="s">
        <v>271</v>
      </c>
      <c r="E1403" s="93">
        <v>1.7944508283423E-5</v>
      </c>
      <c r="F1403" s="93">
        <f t="shared" si="24"/>
        <v>1.8000433603604902E-5</v>
      </c>
      <c r="K1403" s="69"/>
    </row>
    <row r="1404" spans="1:11" s="50" customFormat="1" x14ac:dyDescent="0.25">
      <c r="A1404" s="98" t="s">
        <v>522</v>
      </c>
      <c r="B1404" s="98" t="s">
        <v>272</v>
      </c>
      <c r="C1404" s="98" t="s">
        <v>480</v>
      </c>
      <c r="D1404" s="98" t="s">
        <v>271</v>
      </c>
      <c r="E1404" s="93">
        <v>1.2887049969253299E-5</v>
      </c>
      <c r="F1404" s="93">
        <f t="shared" si="24"/>
        <v>1.291619989305886E-5</v>
      </c>
      <c r="K1404" s="69"/>
    </row>
    <row r="1405" spans="1:11" s="50" customFormat="1" x14ac:dyDescent="0.25">
      <c r="A1405" s="98" t="s">
        <v>523</v>
      </c>
      <c r="B1405" s="98" t="s">
        <v>272</v>
      </c>
      <c r="C1405" s="98" t="s">
        <v>480</v>
      </c>
      <c r="D1405" s="98" t="s">
        <v>271</v>
      </c>
      <c r="E1405" s="93">
        <v>4.4475801335159797E-6</v>
      </c>
      <c r="F1405" s="93">
        <f t="shared" si="24"/>
        <v>4.4579902679884119E-6</v>
      </c>
      <c r="K1405" s="69"/>
    </row>
    <row r="1406" spans="1:11" s="50" customFormat="1" x14ac:dyDescent="0.25">
      <c r="A1406" s="98" t="s">
        <v>524</v>
      </c>
      <c r="B1406" s="98" t="s">
        <v>272</v>
      </c>
      <c r="C1406" s="98" t="s">
        <v>480</v>
      </c>
      <c r="D1406" s="98" t="s">
        <v>271</v>
      </c>
      <c r="E1406" s="93">
        <v>7.6948472452456808E-6</v>
      </c>
      <c r="F1406" s="93">
        <f t="shared" si="24"/>
        <v>7.699096851115151E-6</v>
      </c>
      <c r="K1406" s="69"/>
    </row>
    <row r="1407" spans="1:11" s="50" customFormat="1" x14ac:dyDescent="0.25">
      <c r="A1407" s="98" t="s">
        <v>518</v>
      </c>
      <c r="B1407" s="98" t="s">
        <v>92</v>
      </c>
      <c r="C1407" s="98" t="s">
        <v>481</v>
      </c>
      <c r="D1407" s="98" t="s">
        <v>91</v>
      </c>
      <c r="E1407" s="93">
        <v>2.20207314541451E-3</v>
      </c>
      <c r="F1407" s="93">
        <f t="shared" ref="F1407:F1470" si="25">E1407+(E1407*VLOOKUP(A1407,$A$29:$F$36,6,0))</f>
        <v>2.2049471534807577E-3</v>
      </c>
      <c r="K1407" s="69"/>
    </row>
    <row r="1408" spans="1:11" s="50" customFormat="1" x14ac:dyDescent="0.25">
      <c r="A1408" s="98" t="s">
        <v>518</v>
      </c>
      <c r="B1408" s="98" t="s">
        <v>92</v>
      </c>
      <c r="C1408" s="98" t="s">
        <v>481</v>
      </c>
      <c r="D1408" s="98" t="s">
        <v>93</v>
      </c>
      <c r="E1408" s="93">
        <v>0</v>
      </c>
      <c r="F1408" s="93">
        <f t="shared" si="25"/>
        <v>0</v>
      </c>
      <c r="K1408" s="69"/>
    </row>
    <row r="1409" spans="1:11" s="50" customFormat="1" x14ac:dyDescent="0.25">
      <c r="A1409" s="98" t="s">
        <v>518</v>
      </c>
      <c r="B1409" s="98" t="s">
        <v>92</v>
      </c>
      <c r="C1409" s="98" t="s">
        <v>481</v>
      </c>
      <c r="D1409" s="98" t="s">
        <v>100</v>
      </c>
      <c r="E1409" s="93">
        <v>6.9441172738262996E-4</v>
      </c>
      <c r="F1409" s="93">
        <f t="shared" si="25"/>
        <v>6.953180301137406E-4</v>
      </c>
      <c r="K1409" s="69"/>
    </row>
    <row r="1410" spans="1:11" s="50" customFormat="1" x14ac:dyDescent="0.25">
      <c r="A1410" s="98" t="s">
        <v>518</v>
      </c>
      <c r="B1410" s="98" t="s">
        <v>92</v>
      </c>
      <c r="C1410" s="98" t="s">
        <v>481</v>
      </c>
      <c r="D1410" s="98" t="s">
        <v>117</v>
      </c>
      <c r="E1410" s="93">
        <v>1.3380184869358699E-3</v>
      </c>
      <c r="F1410" s="93">
        <f t="shared" si="25"/>
        <v>1.3397647849333954E-3</v>
      </c>
      <c r="K1410" s="69"/>
    </row>
    <row r="1411" spans="1:11" s="50" customFormat="1" x14ac:dyDescent="0.25">
      <c r="A1411" s="98" t="s">
        <v>518</v>
      </c>
      <c r="B1411" s="98" t="s">
        <v>92</v>
      </c>
      <c r="C1411" s="98" t="s">
        <v>481</v>
      </c>
      <c r="D1411" s="98" t="s">
        <v>145</v>
      </c>
      <c r="E1411" s="93">
        <v>2.3767534524422301E-3</v>
      </c>
      <c r="F1411" s="93">
        <f t="shared" si="25"/>
        <v>2.3798554423139222E-3</v>
      </c>
      <c r="K1411" s="69"/>
    </row>
    <row r="1412" spans="1:11" s="50" customFormat="1" x14ac:dyDescent="0.25">
      <c r="A1412" s="98" t="s">
        <v>518</v>
      </c>
      <c r="B1412" s="98" t="s">
        <v>92</v>
      </c>
      <c r="C1412" s="98" t="s">
        <v>481</v>
      </c>
      <c r="D1412" s="98" t="s">
        <v>153</v>
      </c>
      <c r="E1412" s="93">
        <v>1.2939764375859001E-3</v>
      </c>
      <c r="F1412" s="93">
        <f t="shared" si="25"/>
        <v>1.2956652546567138E-3</v>
      </c>
      <c r="K1412" s="69"/>
    </row>
    <row r="1413" spans="1:11" s="50" customFormat="1" x14ac:dyDescent="0.25">
      <c r="A1413" s="98" t="s">
        <v>518</v>
      </c>
      <c r="B1413" s="98" t="s">
        <v>92</v>
      </c>
      <c r="C1413" s="98" t="s">
        <v>481</v>
      </c>
      <c r="D1413" s="98" t="s">
        <v>168</v>
      </c>
      <c r="E1413" s="93">
        <v>1.0456163719278801E-3</v>
      </c>
      <c r="F1413" s="93">
        <f t="shared" si="25"/>
        <v>1.0469810449830776E-3</v>
      </c>
      <c r="K1413" s="69"/>
    </row>
    <row r="1414" spans="1:11" s="50" customFormat="1" x14ac:dyDescent="0.25">
      <c r="A1414" s="98" t="s">
        <v>518</v>
      </c>
      <c r="B1414" s="98" t="s">
        <v>92</v>
      </c>
      <c r="C1414" s="98" t="s">
        <v>481</v>
      </c>
      <c r="D1414" s="98" t="s">
        <v>169</v>
      </c>
      <c r="E1414" s="93">
        <v>3.56414379406468E-5</v>
      </c>
      <c r="F1414" s="93">
        <f t="shared" si="25"/>
        <v>3.5687954915047669E-5</v>
      </c>
      <c r="K1414" s="69"/>
    </row>
    <row r="1415" spans="1:11" s="50" customFormat="1" x14ac:dyDescent="0.25">
      <c r="A1415" s="98" t="s">
        <v>518</v>
      </c>
      <c r="B1415" s="98" t="s">
        <v>92</v>
      </c>
      <c r="C1415" s="98" t="s">
        <v>481</v>
      </c>
      <c r="D1415" s="98" t="s">
        <v>191</v>
      </c>
      <c r="E1415" s="93">
        <v>0</v>
      </c>
      <c r="F1415" s="93">
        <f t="shared" si="25"/>
        <v>0</v>
      </c>
      <c r="K1415" s="69"/>
    </row>
    <row r="1416" spans="1:11" s="50" customFormat="1" x14ac:dyDescent="0.25">
      <c r="A1416" s="98" t="s">
        <v>518</v>
      </c>
      <c r="B1416" s="98" t="s">
        <v>92</v>
      </c>
      <c r="C1416" s="98" t="s">
        <v>481</v>
      </c>
      <c r="D1416" s="98" t="s">
        <v>205</v>
      </c>
      <c r="E1416" s="93">
        <v>7.9097228644940502E-4</v>
      </c>
      <c r="F1416" s="93">
        <f t="shared" si="25"/>
        <v>7.920046139795635E-4</v>
      </c>
      <c r="K1416" s="69"/>
    </row>
    <row r="1417" spans="1:11" s="50" customFormat="1" x14ac:dyDescent="0.25">
      <c r="A1417" s="98" t="s">
        <v>518</v>
      </c>
      <c r="B1417" s="98" t="s">
        <v>92</v>
      </c>
      <c r="C1417" s="98" t="s">
        <v>481</v>
      </c>
      <c r="D1417" s="98" t="s">
        <v>206</v>
      </c>
      <c r="E1417" s="93">
        <v>4.4783578402825199E-4</v>
      </c>
      <c r="F1417" s="93">
        <f t="shared" si="25"/>
        <v>4.4842027126852906E-4</v>
      </c>
      <c r="K1417" s="69"/>
    </row>
    <row r="1418" spans="1:11" s="50" customFormat="1" x14ac:dyDescent="0.25">
      <c r="A1418" s="98" t="s">
        <v>518</v>
      </c>
      <c r="B1418" s="98" t="s">
        <v>92</v>
      </c>
      <c r="C1418" s="98" t="s">
        <v>481</v>
      </c>
      <c r="D1418" s="98" t="s">
        <v>207</v>
      </c>
      <c r="E1418" s="93">
        <v>0</v>
      </c>
      <c r="F1418" s="93">
        <f t="shared" si="25"/>
        <v>0</v>
      </c>
      <c r="K1418" s="69"/>
    </row>
    <row r="1419" spans="1:11" s="50" customFormat="1" x14ac:dyDescent="0.25">
      <c r="A1419" s="98" t="s">
        <v>518</v>
      </c>
      <c r="B1419" s="98" t="s">
        <v>92</v>
      </c>
      <c r="C1419" s="98" t="s">
        <v>481</v>
      </c>
      <c r="D1419" s="98" t="s">
        <v>208</v>
      </c>
      <c r="E1419" s="93">
        <v>6.6752163085861602E-4</v>
      </c>
      <c r="F1419" s="93">
        <f t="shared" si="25"/>
        <v>6.6839283831849412E-4</v>
      </c>
      <c r="K1419" s="69"/>
    </row>
    <row r="1420" spans="1:11" s="50" customFormat="1" x14ac:dyDescent="0.25">
      <c r="A1420" s="98" t="s">
        <v>518</v>
      </c>
      <c r="B1420" s="98" t="s">
        <v>92</v>
      </c>
      <c r="C1420" s="98" t="s">
        <v>481</v>
      </c>
      <c r="D1420" s="98" t="s">
        <v>209</v>
      </c>
      <c r="E1420" s="93">
        <v>5.1086114427285499E-4</v>
      </c>
      <c r="F1420" s="93">
        <f t="shared" si="25"/>
        <v>5.1152788826927043E-4</v>
      </c>
      <c r="K1420" s="69"/>
    </row>
    <row r="1421" spans="1:11" s="50" customFormat="1" x14ac:dyDescent="0.25">
      <c r="A1421" s="98" t="s">
        <v>518</v>
      </c>
      <c r="B1421" s="98" t="s">
        <v>92</v>
      </c>
      <c r="C1421" s="98" t="s">
        <v>481</v>
      </c>
      <c r="D1421" s="98" t="s">
        <v>210</v>
      </c>
      <c r="E1421" s="93">
        <v>5.5828578806672001E-4</v>
      </c>
      <c r="F1421" s="93">
        <f t="shared" si="25"/>
        <v>5.5901442774043675E-4</v>
      </c>
      <c r="K1421" s="69"/>
    </row>
    <row r="1422" spans="1:11" s="50" customFormat="1" x14ac:dyDescent="0.25">
      <c r="A1422" s="98" t="s">
        <v>518</v>
      </c>
      <c r="B1422" s="98" t="s">
        <v>92</v>
      </c>
      <c r="C1422" s="98" t="s">
        <v>481</v>
      </c>
      <c r="D1422" s="98" t="s">
        <v>218</v>
      </c>
      <c r="E1422" s="93">
        <v>1.37215852868308E-3</v>
      </c>
      <c r="F1422" s="93">
        <f t="shared" si="25"/>
        <v>1.3739493841266504E-3</v>
      </c>
      <c r="K1422" s="69"/>
    </row>
    <row r="1423" spans="1:11" s="50" customFormat="1" x14ac:dyDescent="0.25">
      <c r="A1423" s="98" t="s">
        <v>518</v>
      </c>
      <c r="B1423" s="98" t="s">
        <v>92</v>
      </c>
      <c r="C1423" s="98" t="s">
        <v>481</v>
      </c>
      <c r="D1423" s="98" t="s">
        <v>224</v>
      </c>
      <c r="E1423" s="93">
        <v>1.1551510717012999E-3</v>
      </c>
      <c r="F1423" s="93">
        <f t="shared" si="25"/>
        <v>1.1566587025920892E-3</v>
      </c>
      <c r="K1423" s="69"/>
    </row>
    <row r="1424" spans="1:11" s="50" customFormat="1" x14ac:dyDescent="0.25">
      <c r="A1424" s="98" t="s">
        <v>518</v>
      </c>
      <c r="B1424" s="98" t="s">
        <v>92</v>
      </c>
      <c r="C1424" s="98" t="s">
        <v>481</v>
      </c>
      <c r="D1424" s="98" t="s">
        <v>225</v>
      </c>
      <c r="E1424" s="93">
        <v>0</v>
      </c>
      <c r="F1424" s="93">
        <f t="shared" si="25"/>
        <v>0</v>
      </c>
      <c r="K1424" s="69"/>
    </row>
    <row r="1425" spans="1:11" s="50" customFormat="1" x14ac:dyDescent="0.25">
      <c r="A1425" s="98" t="s">
        <v>518</v>
      </c>
      <c r="B1425" s="98" t="s">
        <v>92</v>
      </c>
      <c r="C1425" s="98" t="s">
        <v>481</v>
      </c>
      <c r="D1425" s="98" t="s">
        <v>234</v>
      </c>
      <c r="E1425" s="93">
        <v>2.3460132425299702E-3</v>
      </c>
      <c r="F1425" s="93">
        <f t="shared" si="25"/>
        <v>2.3490751122033711E-3</v>
      </c>
      <c r="K1425" s="69"/>
    </row>
    <row r="1426" spans="1:11" s="50" customFormat="1" x14ac:dyDescent="0.25">
      <c r="A1426" s="98" t="s">
        <v>518</v>
      </c>
      <c r="B1426" s="98" t="s">
        <v>92</v>
      </c>
      <c r="C1426" s="98" t="s">
        <v>481</v>
      </c>
      <c r="D1426" s="98" t="s">
        <v>255</v>
      </c>
      <c r="E1426" s="93">
        <v>1.10170391012911E-2</v>
      </c>
      <c r="F1426" s="93">
        <f t="shared" si="25"/>
        <v>1.1031417851292757E-2</v>
      </c>
      <c r="K1426" s="69"/>
    </row>
    <row r="1427" spans="1:11" s="50" customFormat="1" x14ac:dyDescent="0.25">
      <c r="A1427" s="98" t="s">
        <v>518</v>
      </c>
      <c r="B1427" s="98" t="s">
        <v>92</v>
      </c>
      <c r="C1427" s="98" t="s">
        <v>481</v>
      </c>
      <c r="D1427" s="98" t="s">
        <v>258</v>
      </c>
      <c r="E1427" s="93">
        <v>2.1026965025616202E-3</v>
      </c>
      <c r="F1427" s="93">
        <f t="shared" si="25"/>
        <v>2.1054408104524895E-3</v>
      </c>
      <c r="K1427" s="69"/>
    </row>
    <row r="1428" spans="1:11" s="50" customFormat="1" x14ac:dyDescent="0.25">
      <c r="A1428" s="98" t="s">
        <v>518</v>
      </c>
      <c r="B1428" s="98" t="s">
        <v>92</v>
      </c>
      <c r="C1428" s="98" t="s">
        <v>481</v>
      </c>
      <c r="D1428" s="98" t="s">
        <v>259</v>
      </c>
      <c r="E1428" s="93">
        <v>4.2879783841357898E-4</v>
      </c>
      <c r="F1428" s="93">
        <f t="shared" si="25"/>
        <v>4.29357478518612E-4</v>
      </c>
      <c r="K1428" s="69"/>
    </row>
    <row r="1429" spans="1:11" s="50" customFormat="1" x14ac:dyDescent="0.25">
      <c r="A1429" s="98" t="s">
        <v>518</v>
      </c>
      <c r="B1429" s="98" t="s">
        <v>92</v>
      </c>
      <c r="C1429" s="98" t="s">
        <v>481</v>
      </c>
      <c r="D1429" s="98" t="s">
        <v>261</v>
      </c>
      <c r="E1429" s="93">
        <v>2.23864654158833E-4</v>
      </c>
      <c r="F1429" s="93">
        <f t="shared" si="25"/>
        <v>2.2415682829625435E-4</v>
      </c>
      <c r="K1429" s="69"/>
    </row>
    <row r="1430" spans="1:11" s="50" customFormat="1" x14ac:dyDescent="0.25">
      <c r="A1430" s="98" t="s">
        <v>518</v>
      </c>
      <c r="B1430" s="98" t="s">
        <v>92</v>
      </c>
      <c r="C1430" s="98" t="s">
        <v>481</v>
      </c>
      <c r="D1430" s="98" t="s">
        <v>271</v>
      </c>
      <c r="E1430" s="93">
        <v>4.70805362445371E-4</v>
      </c>
      <c r="F1430" s="93">
        <f t="shared" si="25"/>
        <v>4.714198281419889E-4</v>
      </c>
      <c r="K1430" s="69"/>
    </row>
    <row r="1431" spans="1:11" s="50" customFormat="1" x14ac:dyDescent="0.25">
      <c r="A1431" s="98" t="s">
        <v>518</v>
      </c>
      <c r="B1431" s="98" t="s">
        <v>92</v>
      </c>
      <c r="C1431" s="98" t="s">
        <v>481</v>
      </c>
      <c r="D1431" s="98" t="s">
        <v>286</v>
      </c>
      <c r="E1431" s="93">
        <v>5.5269868186558597E-5</v>
      </c>
      <c r="F1431" s="93">
        <f t="shared" si="25"/>
        <v>5.534200295979235E-5</v>
      </c>
      <c r="K1431" s="69"/>
    </row>
    <row r="1432" spans="1:11" s="50" customFormat="1" x14ac:dyDescent="0.25">
      <c r="A1432" s="98" t="s">
        <v>518</v>
      </c>
      <c r="B1432" s="98" t="s">
        <v>92</v>
      </c>
      <c r="C1432" s="98" t="s">
        <v>481</v>
      </c>
      <c r="D1432" s="98" t="s">
        <v>288</v>
      </c>
      <c r="E1432" s="93">
        <v>2.8636251481311902E-4</v>
      </c>
      <c r="F1432" s="93">
        <f t="shared" si="25"/>
        <v>2.8673625724722374E-4</v>
      </c>
      <c r="K1432" s="69"/>
    </row>
    <row r="1433" spans="1:11" s="50" customFormat="1" x14ac:dyDescent="0.25">
      <c r="A1433" s="98" t="s">
        <v>518</v>
      </c>
      <c r="B1433" s="98" t="s">
        <v>92</v>
      </c>
      <c r="C1433" s="98" t="s">
        <v>481</v>
      </c>
      <c r="D1433" s="98" t="s">
        <v>298</v>
      </c>
      <c r="E1433" s="93">
        <v>1.1457612581667899E-3</v>
      </c>
      <c r="F1433" s="93">
        <f t="shared" si="25"/>
        <v>1.1472566340605575E-3</v>
      </c>
      <c r="K1433" s="69"/>
    </row>
    <row r="1434" spans="1:11" s="50" customFormat="1" x14ac:dyDescent="0.25">
      <c r="A1434" s="98" t="s">
        <v>518</v>
      </c>
      <c r="B1434" s="98" t="s">
        <v>92</v>
      </c>
      <c r="C1434" s="98" t="s">
        <v>481</v>
      </c>
      <c r="D1434" s="98" t="s">
        <v>326</v>
      </c>
      <c r="E1434" s="93">
        <v>7.6887440406567102E-4</v>
      </c>
      <c r="F1434" s="93">
        <f t="shared" si="25"/>
        <v>7.6987789082260164E-4</v>
      </c>
      <c r="K1434" s="69"/>
    </row>
    <row r="1435" spans="1:11" s="50" customFormat="1" x14ac:dyDescent="0.25">
      <c r="A1435" s="98" t="s">
        <v>518</v>
      </c>
      <c r="B1435" s="98" t="s">
        <v>92</v>
      </c>
      <c r="C1435" s="98" t="s">
        <v>481</v>
      </c>
      <c r="D1435" s="98" t="s">
        <v>343</v>
      </c>
      <c r="E1435" s="93">
        <v>8.9058867124260305E-4</v>
      </c>
      <c r="F1435" s="93">
        <f t="shared" si="25"/>
        <v>8.9175101184431739E-4</v>
      </c>
      <c r="K1435" s="69"/>
    </row>
    <row r="1436" spans="1:11" s="50" customFormat="1" x14ac:dyDescent="0.25">
      <c r="A1436" s="98" t="s">
        <v>518</v>
      </c>
      <c r="B1436" s="98" t="s">
        <v>92</v>
      </c>
      <c r="C1436" s="98" t="s">
        <v>481</v>
      </c>
      <c r="D1436" s="98" t="s">
        <v>344</v>
      </c>
      <c r="E1436" s="93">
        <v>1.6317894553796401E-3</v>
      </c>
      <c r="F1436" s="93">
        <f t="shared" si="25"/>
        <v>1.6339191648613368E-3</v>
      </c>
      <c r="K1436" s="69"/>
    </row>
    <row r="1437" spans="1:11" s="50" customFormat="1" x14ac:dyDescent="0.25">
      <c r="A1437" s="98" t="s">
        <v>518</v>
      </c>
      <c r="B1437" s="98" t="s">
        <v>92</v>
      </c>
      <c r="C1437" s="98" t="s">
        <v>481</v>
      </c>
      <c r="D1437" s="98" t="s">
        <v>345</v>
      </c>
      <c r="E1437" s="93">
        <v>0</v>
      </c>
      <c r="F1437" s="93">
        <f t="shared" si="25"/>
        <v>0</v>
      </c>
      <c r="K1437" s="69"/>
    </row>
    <row r="1438" spans="1:11" s="50" customFormat="1" x14ac:dyDescent="0.25">
      <c r="A1438" s="98" t="s">
        <v>518</v>
      </c>
      <c r="B1438" s="98" t="s">
        <v>92</v>
      </c>
      <c r="C1438" s="98" t="s">
        <v>481</v>
      </c>
      <c r="D1438" s="98" t="s">
        <v>360</v>
      </c>
      <c r="E1438" s="93">
        <v>1.07269334238146E-3</v>
      </c>
      <c r="F1438" s="93">
        <f t="shared" si="25"/>
        <v>1.0740933546040485E-3</v>
      </c>
      <c r="K1438" s="69"/>
    </row>
    <row r="1439" spans="1:11" s="50" customFormat="1" x14ac:dyDescent="0.25">
      <c r="A1439" s="98" t="s">
        <v>518</v>
      </c>
      <c r="B1439" s="98" t="s">
        <v>92</v>
      </c>
      <c r="C1439" s="98" t="s">
        <v>481</v>
      </c>
      <c r="D1439" s="98" t="s">
        <v>388</v>
      </c>
      <c r="E1439" s="93">
        <v>7.26361195425604E-4</v>
      </c>
      <c r="F1439" s="93">
        <f t="shared" si="25"/>
        <v>7.2730919660304427E-4</v>
      </c>
      <c r="K1439" s="69"/>
    </row>
    <row r="1440" spans="1:11" s="50" customFormat="1" x14ac:dyDescent="0.25">
      <c r="A1440" s="98" t="s">
        <v>518</v>
      </c>
      <c r="B1440" s="98" t="s">
        <v>92</v>
      </c>
      <c r="C1440" s="98" t="s">
        <v>481</v>
      </c>
      <c r="D1440" s="98" t="s">
        <v>393</v>
      </c>
      <c r="E1440" s="93">
        <v>1.4152494299065001E-3</v>
      </c>
      <c r="F1440" s="93">
        <f t="shared" si="25"/>
        <v>1.4170965248977694E-3</v>
      </c>
      <c r="K1440" s="69"/>
    </row>
    <row r="1441" spans="1:11" s="50" customFormat="1" x14ac:dyDescent="0.25">
      <c r="A1441" s="98" t="s">
        <v>518</v>
      </c>
      <c r="B1441" s="98" t="s">
        <v>92</v>
      </c>
      <c r="C1441" s="98" t="s">
        <v>481</v>
      </c>
      <c r="D1441" s="98" t="s">
        <v>400</v>
      </c>
      <c r="E1441" s="93">
        <v>1.04368688713239E-3</v>
      </c>
      <c r="F1441" s="93">
        <f t="shared" si="25"/>
        <v>1.0450490419447774E-3</v>
      </c>
      <c r="K1441" s="69"/>
    </row>
    <row r="1442" spans="1:11" s="50" customFormat="1" x14ac:dyDescent="0.25">
      <c r="A1442" s="98" t="s">
        <v>518</v>
      </c>
      <c r="B1442" s="98" t="s">
        <v>92</v>
      </c>
      <c r="C1442" s="98" t="s">
        <v>481</v>
      </c>
      <c r="D1442" s="98" t="s">
        <v>419</v>
      </c>
      <c r="E1442" s="93">
        <v>1.3147308360639601E-4</v>
      </c>
      <c r="F1442" s="93">
        <f t="shared" si="25"/>
        <v>1.3164467404768815E-4</v>
      </c>
      <c r="K1442" s="69"/>
    </row>
    <row r="1443" spans="1:11" s="50" customFormat="1" x14ac:dyDescent="0.25">
      <c r="A1443" s="98" t="s">
        <v>519</v>
      </c>
      <c r="B1443" s="98" t="s">
        <v>92</v>
      </c>
      <c r="C1443" s="98" t="s">
        <v>481</v>
      </c>
      <c r="D1443" s="98" t="s">
        <v>91</v>
      </c>
      <c r="E1443" s="93">
        <v>6.85298094912148E-3</v>
      </c>
      <c r="F1443" s="93">
        <f t="shared" si="25"/>
        <v>6.8698835045158009E-3</v>
      </c>
      <c r="K1443" s="69"/>
    </row>
    <row r="1444" spans="1:11" s="50" customFormat="1" x14ac:dyDescent="0.25">
      <c r="A1444" s="98" t="s">
        <v>519</v>
      </c>
      <c r="B1444" s="98" t="s">
        <v>92</v>
      </c>
      <c r="C1444" s="98" t="s">
        <v>481</v>
      </c>
      <c r="D1444" s="98" t="s">
        <v>93</v>
      </c>
      <c r="E1444" s="93">
        <v>0</v>
      </c>
      <c r="F1444" s="93">
        <f t="shared" si="25"/>
        <v>0</v>
      </c>
      <c r="K1444" s="69"/>
    </row>
    <row r="1445" spans="1:11" s="50" customFormat="1" x14ac:dyDescent="0.25">
      <c r="A1445" s="98" t="s">
        <v>519</v>
      </c>
      <c r="B1445" s="98" t="s">
        <v>92</v>
      </c>
      <c r="C1445" s="98" t="s">
        <v>481</v>
      </c>
      <c r="D1445" s="98" t="s">
        <v>100</v>
      </c>
      <c r="E1445" s="93">
        <v>2.06033918408066E-3</v>
      </c>
      <c r="F1445" s="93">
        <f t="shared" si="25"/>
        <v>2.065420913834261E-3</v>
      </c>
      <c r="K1445" s="69"/>
    </row>
    <row r="1446" spans="1:11" s="50" customFormat="1" x14ac:dyDescent="0.25">
      <c r="A1446" s="98" t="s">
        <v>519</v>
      </c>
      <c r="B1446" s="98" t="s">
        <v>92</v>
      </c>
      <c r="C1446" s="98" t="s">
        <v>481</v>
      </c>
      <c r="D1446" s="98" t="s">
        <v>117</v>
      </c>
      <c r="E1446" s="93">
        <v>3.8710511687759901E-3</v>
      </c>
      <c r="F1446" s="93">
        <f t="shared" si="25"/>
        <v>3.8805989345293552E-3</v>
      </c>
      <c r="K1446" s="69"/>
    </row>
    <row r="1447" spans="1:11" s="50" customFormat="1" x14ac:dyDescent="0.25">
      <c r="A1447" s="98" t="s">
        <v>519</v>
      </c>
      <c r="B1447" s="98" t="s">
        <v>92</v>
      </c>
      <c r="C1447" s="98" t="s">
        <v>481</v>
      </c>
      <c r="D1447" s="98" t="s">
        <v>145</v>
      </c>
      <c r="E1447" s="93">
        <v>1.01714077730811E-3</v>
      </c>
      <c r="F1447" s="93">
        <f t="shared" si="25"/>
        <v>1.0196495072257784E-3</v>
      </c>
      <c r="K1447" s="69"/>
    </row>
    <row r="1448" spans="1:11" s="50" customFormat="1" x14ac:dyDescent="0.25">
      <c r="A1448" s="98" t="s">
        <v>519</v>
      </c>
      <c r="B1448" s="98" t="s">
        <v>92</v>
      </c>
      <c r="C1448" s="98" t="s">
        <v>481</v>
      </c>
      <c r="D1448" s="98" t="s">
        <v>153</v>
      </c>
      <c r="E1448" s="93">
        <v>3.2423776544492498E-3</v>
      </c>
      <c r="F1448" s="93">
        <f t="shared" si="25"/>
        <v>3.250374826529622E-3</v>
      </c>
      <c r="K1448" s="69"/>
    </row>
    <row r="1449" spans="1:11" s="50" customFormat="1" x14ac:dyDescent="0.25">
      <c r="A1449" s="98" t="s">
        <v>519</v>
      </c>
      <c r="B1449" s="98" t="s">
        <v>92</v>
      </c>
      <c r="C1449" s="98" t="s">
        <v>481</v>
      </c>
      <c r="D1449" s="98" t="s">
        <v>168</v>
      </c>
      <c r="E1449" s="93">
        <v>2.1188525799362701E-3</v>
      </c>
      <c r="F1449" s="93">
        <f t="shared" si="25"/>
        <v>2.1240786302303923E-3</v>
      </c>
      <c r="K1449" s="69"/>
    </row>
    <row r="1450" spans="1:11" s="50" customFormat="1" x14ac:dyDescent="0.25">
      <c r="A1450" s="98" t="s">
        <v>519</v>
      </c>
      <c r="B1450" s="98" t="s">
        <v>92</v>
      </c>
      <c r="C1450" s="98" t="s">
        <v>481</v>
      </c>
      <c r="D1450" s="98" t="s">
        <v>169</v>
      </c>
      <c r="E1450" s="93">
        <v>1.53607683246901E-4</v>
      </c>
      <c r="F1450" s="93">
        <f t="shared" si="25"/>
        <v>1.5398654937747252E-4</v>
      </c>
      <c r="K1450" s="69"/>
    </row>
    <row r="1451" spans="1:11" s="50" customFormat="1" x14ac:dyDescent="0.25">
      <c r="A1451" s="98" t="s">
        <v>519</v>
      </c>
      <c r="B1451" s="98" t="s">
        <v>92</v>
      </c>
      <c r="C1451" s="98" t="s">
        <v>481</v>
      </c>
      <c r="D1451" s="98" t="s">
        <v>191</v>
      </c>
      <c r="E1451" s="93">
        <v>0</v>
      </c>
      <c r="F1451" s="93">
        <f t="shared" si="25"/>
        <v>0</v>
      </c>
      <c r="K1451" s="69"/>
    </row>
    <row r="1452" spans="1:11" s="50" customFormat="1" x14ac:dyDescent="0.25">
      <c r="A1452" s="98" t="s">
        <v>519</v>
      </c>
      <c r="B1452" s="98" t="s">
        <v>92</v>
      </c>
      <c r="C1452" s="98" t="s">
        <v>481</v>
      </c>
      <c r="D1452" s="98" t="s">
        <v>205</v>
      </c>
      <c r="E1452" s="93">
        <v>1.21790032700542E-3</v>
      </c>
      <c r="F1452" s="93">
        <f t="shared" si="25"/>
        <v>1.2209042209159393E-3</v>
      </c>
      <c r="K1452" s="69"/>
    </row>
    <row r="1453" spans="1:11" s="50" customFormat="1" x14ac:dyDescent="0.25">
      <c r="A1453" s="98" t="s">
        <v>519</v>
      </c>
      <c r="B1453" s="98" t="s">
        <v>92</v>
      </c>
      <c r="C1453" s="98" t="s">
        <v>481</v>
      </c>
      <c r="D1453" s="98" t="s">
        <v>206</v>
      </c>
      <c r="E1453" s="93">
        <v>6.3623782345800697E-4</v>
      </c>
      <c r="F1453" s="93">
        <f t="shared" si="25"/>
        <v>6.378070741439205E-4</v>
      </c>
      <c r="K1453" s="69"/>
    </row>
    <row r="1454" spans="1:11" s="50" customFormat="1" x14ac:dyDescent="0.25">
      <c r="A1454" s="98" t="s">
        <v>519</v>
      </c>
      <c r="B1454" s="98" t="s">
        <v>92</v>
      </c>
      <c r="C1454" s="98" t="s">
        <v>481</v>
      </c>
      <c r="D1454" s="98" t="s">
        <v>207</v>
      </c>
      <c r="E1454" s="93">
        <v>0</v>
      </c>
      <c r="F1454" s="93">
        <f t="shared" si="25"/>
        <v>0</v>
      </c>
      <c r="K1454" s="69"/>
    </row>
    <row r="1455" spans="1:11" s="50" customFormat="1" x14ac:dyDescent="0.25">
      <c r="A1455" s="98" t="s">
        <v>519</v>
      </c>
      <c r="B1455" s="98" t="s">
        <v>92</v>
      </c>
      <c r="C1455" s="98" t="s">
        <v>481</v>
      </c>
      <c r="D1455" s="98" t="s">
        <v>208</v>
      </c>
      <c r="E1455" s="93">
        <v>1.2418060600006601E-3</v>
      </c>
      <c r="F1455" s="93">
        <f t="shared" si="25"/>
        <v>1.2448689162779499E-3</v>
      </c>
      <c r="K1455" s="69"/>
    </row>
    <row r="1456" spans="1:11" s="50" customFormat="1" x14ac:dyDescent="0.25">
      <c r="A1456" s="98" t="s">
        <v>519</v>
      </c>
      <c r="B1456" s="98" t="s">
        <v>92</v>
      </c>
      <c r="C1456" s="98" t="s">
        <v>481</v>
      </c>
      <c r="D1456" s="98" t="s">
        <v>209</v>
      </c>
      <c r="E1456" s="93">
        <v>1.0686836598930399E-3</v>
      </c>
      <c r="F1456" s="93">
        <f t="shared" si="25"/>
        <v>1.0713195179078887E-3</v>
      </c>
      <c r="K1456" s="69"/>
    </row>
    <row r="1457" spans="1:11" s="50" customFormat="1" x14ac:dyDescent="0.25">
      <c r="A1457" s="98" t="s">
        <v>519</v>
      </c>
      <c r="B1457" s="98" t="s">
        <v>92</v>
      </c>
      <c r="C1457" s="98" t="s">
        <v>481</v>
      </c>
      <c r="D1457" s="98" t="s">
        <v>210</v>
      </c>
      <c r="E1457" s="93">
        <v>9.4205325852385097E-4</v>
      </c>
      <c r="F1457" s="93">
        <f t="shared" si="25"/>
        <v>9.4437678860584265E-4</v>
      </c>
      <c r="K1457" s="69"/>
    </row>
    <row r="1458" spans="1:11" s="50" customFormat="1" x14ac:dyDescent="0.25">
      <c r="A1458" s="98" t="s">
        <v>519</v>
      </c>
      <c r="B1458" s="98" t="s">
        <v>92</v>
      </c>
      <c r="C1458" s="98" t="s">
        <v>481</v>
      </c>
      <c r="D1458" s="98" t="s">
        <v>218</v>
      </c>
      <c r="E1458" s="93">
        <v>3.4510954180385E-3</v>
      </c>
      <c r="F1458" s="93">
        <f t="shared" si="25"/>
        <v>3.4596073826722203E-3</v>
      </c>
      <c r="K1458" s="69"/>
    </row>
    <row r="1459" spans="1:11" s="50" customFormat="1" x14ac:dyDescent="0.25">
      <c r="A1459" s="98" t="s">
        <v>519</v>
      </c>
      <c r="B1459" s="98" t="s">
        <v>92</v>
      </c>
      <c r="C1459" s="98" t="s">
        <v>481</v>
      </c>
      <c r="D1459" s="98" t="s">
        <v>224</v>
      </c>
      <c r="E1459" s="93">
        <v>2.8068716624265501E-3</v>
      </c>
      <c r="F1459" s="93">
        <f t="shared" si="25"/>
        <v>2.8137946794480691E-3</v>
      </c>
      <c r="K1459" s="69"/>
    </row>
    <row r="1460" spans="1:11" s="50" customFormat="1" x14ac:dyDescent="0.25">
      <c r="A1460" s="98" t="s">
        <v>519</v>
      </c>
      <c r="B1460" s="98" t="s">
        <v>92</v>
      </c>
      <c r="C1460" s="98" t="s">
        <v>481</v>
      </c>
      <c r="D1460" s="98" t="s">
        <v>225</v>
      </c>
      <c r="E1460" s="93">
        <v>0</v>
      </c>
      <c r="F1460" s="93">
        <f t="shared" si="25"/>
        <v>0</v>
      </c>
      <c r="K1460" s="69"/>
    </row>
    <row r="1461" spans="1:11" s="50" customFormat="1" x14ac:dyDescent="0.25">
      <c r="A1461" s="98" t="s">
        <v>519</v>
      </c>
      <c r="B1461" s="98" t="s">
        <v>92</v>
      </c>
      <c r="C1461" s="98" t="s">
        <v>481</v>
      </c>
      <c r="D1461" s="98" t="s">
        <v>234</v>
      </c>
      <c r="E1461" s="93">
        <v>1.26260254940561E-3</v>
      </c>
      <c r="F1461" s="93">
        <f t="shared" si="25"/>
        <v>1.2657166992465015E-3</v>
      </c>
      <c r="K1461" s="69"/>
    </row>
    <row r="1462" spans="1:11" s="50" customFormat="1" x14ac:dyDescent="0.25">
      <c r="A1462" s="98" t="s">
        <v>519</v>
      </c>
      <c r="B1462" s="98" t="s">
        <v>92</v>
      </c>
      <c r="C1462" s="98" t="s">
        <v>481</v>
      </c>
      <c r="D1462" s="98" t="s">
        <v>255</v>
      </c>
      <c r="E1462" s="93">
        <v>4.0589528863722302E-3</v>
      </c>
      <c r="F1462" s="93">
        <f t="shared" si="25"/>
        <v>4.0689641028799368E-3</v>
      </c>
      <c r="K1462" s="69"/>
    </row>
    <row r="1463" spans="1:11" s="50" customFormat="1" x14ac:dyDescent="0.25">
      <c r="A1463" s="98" t="s">
        <v>519</v>
      </c>
      <c r="B1463" s="98" t="s">
        <v>92</v>
      </c>
      <c r="C1463" s="98" t="s">
        <v>481</v>
      </c>
      <c r="D1463" s="98" t="s">
        <v>258</v>
      </c>
      <c r="E1463" s="93">
        <v>3.8080666818935301E-3</v>
      </c>
      <c r="F1463" s="93">
        <f t="shared" si="25"/>
        <v>3.8174590993705149E-3</v>
      </c>
      <c r="K1463" s="69"/>
    </row>
    <row r="1464" spans="1:11" s="50" customFormat="1" x14ac:dyDescent="0.25">
      <c r="A1464" s="98" t="s">
        <v>519</v>
      </c>
      <c r="B1464" s="98" t="s">
        <v>92</v>
      </c>
      <c r="C1464" s="98" t="s">
        <v>481</v>
      </c>
      <c r="D1464" s="98" t="s">
        <v>259</v>
      </c>
      <c r="E1464" s="93">
        <v>1.44710026973522E-3</v>
      </c>
      <c r="F1464" s="93">
        <f t="shared" si="25"/>
        <v>1.4506694745311959E-3</v>
      </c>
      <c r="K1464" s="69"/>
    </row>
    <row r="1465" spans="1:11" s="50" customFormat="1" x14ac:dyDescent="0.25">
      <c r="A1465" s="98" t="s">
        <v>519</v>
      </c>
      <c r="B1465" s="98" t="s">
        <v>92</v>
      </c>
      <c r="C1465" s="98" t="s">
        <v>481</v>
      </c>
      <c r="D1465" s="98" t="s">
        <v>261</v>
      </c>
      <c r="E1465" s="93">
        <v>5.6574372662345201E-4</v>
      </c>
      <c r="F1465" s="93">
        <f t="shared" si="25"/>
        <v>5.6713910693301911E-4</v>
      </c>
      <c r="K1465" s="69"/>
    </row>
    <row r="1466" spans="1:11" s="50" customFormat="1" x14ac:dyDescent="0.25">
      <c r="A1466" s="98" t="s">
        <v>519</v>
      </c>
      <c r="B1466" s="98" t="s">
        <v>92</v>
      </c>
      <c r="C1466" s="98" t="s">
        <v>481</v>
      </c>
      <c r="D1466" s="98" t="s">
        <v>271</v>
      </c>
      <c r="E1466" s="93">
        <v>1.3110674198533901E-3</v>
      </c>
      <c r="F1466" s="93">
        <f t="shared" si="25"/>
        <v>1.314301106019204E-3</v>
      </c>
      <c r="K1466" s="69"/>
    </row>
    <row r="1467" spans="1:11" s="50" customFormat="1" x14ac:dyDescent="0.25">
      <c r="A1467" s="98" t="s">
        <v>519</v>
      </c>
      <c r="B1467" s="98" t="s">
        <v>92</v>
      </c>
      <c r="C1467" s="98" t="s">
        <v>481</v>
      </c>
      <c r="D1467" s="98" t="s">
        <v>286</v>
      </c>
      <c r="E1467" s="93">
        <v>1.5349082023894699E-4</v>
      </c>
      <c r="F1467" s="93">
        <f t="shared" si="25"/>
        <v>1.538693981324024E-4</v>
      </c>
      <c r="K1467" s="69"/>
    </row>
    <row r="1468" spans="1:11" s="50" customFormat="1" x14ac:dyDescent="0.25">
      <c r="A1468" s="98" t="s">
        <v>519</v>
      </c>
      <c r="B1468" s="98" t="s">
        <v>92</v>
      </c>
      <c r="C1468" s="98" t="s">
        <v>481</v>
      </c>
      <c r="D1468" s="98" t="s">
        <v>288</v>
      </c>
      <c r="E1468" s="93">
        <v>6.9052255151052296E-4</v>
      </c>
      <c r="F1468" s="93">
        <f t="shared" si="25"/>
        <v>6.9222569292658523E-4</v>
      </c>
      <c r="K1468" s="69"/>
    </row>
    <row r="1469" spans="1:11" s="50" customFormat="1" x14ac:dyDescent="0.25">
      <c r="A1469" s="98" t="s">
        <v>519</v>
      </c>
      <c r="B1469" s="98" t="s">
        <v>92</v>
      </c>
      <c r="C1469" s="98" t="s">
        <v>481</v>
      </c>
      <c r="D1469" s="98" t="s">
        <v>298</v>
      </c>
      <c r="E1469" s="93">
        <v>2.4299609025388801E-3</v>
      </c>
      <c r="F1469" s="93">
        <f t="shared" si="25"/>
        <v>2.4359542868874037E-3</v>
      </c>
      <c r="K1469" s="69"/>
    </row>
    <row r="1470" spans="1:11" s="50" customFormat="1" x14ac:dyDescent="0.25">
      <c r="A1470" s="98" t="s">
        <v>519</v>
      </c>
      <c r="B1470" s="98" t="s">
        <v>92</v>
      </c>
      <c r="C1470" s="98" t="s">
        <v>481</v>
      </c>
      <c r="D1470" s="98" t="s">
        <v>326</v>
      </c>
      <c r="E1470" s="93">
        <v>1.91256016577222E-3</v>
      </c>
      <c r="F1470" s="93">
        <f t="shared" si="25"/>
        <v>1.9172774055233504E-3</v>
      </c>
      <c r="K1470" s="69"/>
    </row>
    <row r="1471" spans="1:11" s="50" customFormat="1" x14ac:dyDescent="0.25">
      <c r="A1471" s="98" t="s">
        <v>519</v>
      </c>
      <c r="B1471" s="98" t="s">
        <v>92</v>
      </c>
      <c r="C1471" s="98" t="s">
        <v>481</v>
      </c>
      <c r="D1471" s="98" t="s">
        <v>343</v>
      </c>
      <c r="E1471" s="93">
        <v>1.6193356195007399E-3</v>
      </c>
      <c r="F1471" s="93">
        <f t="shared" ref="F1471:F1534" si="26">E1471+(E1471*VLOOKUP(A1471,$A$29:$F$36,6,0))</f>
        <v>1.623329634691183E-3</v>
      </c>
      <c r="K1471" s="69"/>
    </row>
    <row r="1472" spans="1:11" s="50" customFormat="1" x14ac:dyDescent="0.25">
      <c r="A1472" s="98" t="s">
        <v>519</v>
      </c>
      <c r="B1472" s="98" t="s">
        <v>92</v>
      </c>
      <c r="C1472" s="98" t="s">
        <v>481</v>
      </c>
      <c r="D1472" s="98" t="s">
        <v>344</v>
      </c>
      <c r="E1472" s="93">
        <v>2.8951823662803199E-3</v>
      </c>
      <c r="F1472" s="93">
        <f t="shared" si="26"/>
        <v>2.9023231975019484E-3</v>
      </c>
      <c r="K1472" s="69"/>
    </row>
    <row r="1473" spans="1:11" s="50" customFormat="1" x14ac:dyDescent="0.25">
      <c r="A1473" s="98" t="s">
        <v>519</v>
      </c>
      <c r="B1473" s="98" t="s">
        <v>92</v>
      </c>
      <c r="C1473" s="98" t="s">
        <v>481</v>
      </c>
      <c r="D1473" s="98" t="s">
        <v>345</v>
      </c>
      <c r="E1473" s="93">
        <v>0</v>
      </c>
      <c r="F1473" s="93">
        <f t="shared" si="26"/>
        <v>0</v>
      </c>
      <c r="K1473" s="69"/>
    </row>
    <row r="1474" spans="1:11" s="50" customFormat="1" x14ac:dyDescent="0.25">
      <c r="A1474" s="98" t="s">
        <v>519</v>
      </c>
      <c r="B1474" s="98" t="s">
        <v>92</v>
      </c>
      <c r="C1474" s="98" t="s">
        <v>481</v>
      </c>
      <c r="D1474" s="98" t="s">
        <v>360</v>
      </c>
      <c r="E1474" s="93">
        <v>1.8809810522988099E-3</v>
      </c>
      <c r="F1474" s="93">
        <f t="shared" si="26"/>
        <v>1.8856204036508991E-3</v>
      </c>
      <c r="K1474" s="69"/>
    </row>
    <row r="1475" spans="1:11" s="50" customFormat="1" x14ac:dyDescent="0.25">
      <c r="A1475" s="98" t="s">
        <v>519</v>
      </c>
      <c r="B1475" s="98" t="s">
        <v>92</v>
      </c>
      <c r="C1475" s="98" t="s">
        <v>481</v>
      </c>
      <c r="D1475" s="98" t="s">
        <v>388</v>
      </c>
      <c r="E1475" s="93">
        <v>2.3284659302092599E-3</v>
      </c>
      <c r="F1475" s="93">
        <f t="shared" si="26"/>
        <v>2.3342089819791902E-3</v>
      </c>
      <c r="K1475" s="69"/>
    </row>
    <row r="1476" spans="1:11" s="50" customFormat="1" x14ac:dyDescent="0.25">
      <c r="A1476" s="98" t="s">
        <v>519</v>
      </c>
      <c r="B1476" s="98" t="s">
        <v>92</v>
      </c>
      <c r="C1476" s="98" t="s">
        <v>481</v>
      </c>
      <c r="D1476" s="98" t="s">
        <v>393</v>
      </c>
      <c r="E1476" s="93">
        <v>2.58616494664242E-3</v>
      </c>
      <c r="F1476" s="93">
        <f t="shared" si="26"/>
        <v>2.5925436009235294E-3</v>
      </c>
      <c r="K1476" s="69"/>
    </row>
    <row r="1477" spans="1:11" s="50" customFormat="1" x14ac:dyDescent="0.25">
      <c r="A1477" s="98" t="s">
        <v>519</v>
      </c>
      <c r="B1477" s="98" t="s">
        <v>92</v>
      </c>
      <c r="C1477" s="98" t="s">
        <v>481</v>
      </c>
      <c r="D1477" s="98" t="s">
        <v>400</v>
      </c>
      <c r="E1477" s="93">
        <v>2.6401909412733901E-3</v>
      </c>
      <c r="F1477" s="93">
        <f t="shared" si="26"/>
        <v>2.6467028481308255E-3</v>
      </c>
      <c r="K1477" s="69"/>
    </row>
    <row r="1478" spans="1:11" s="50" customFormat="1" x14ac:dyDescent="0.25">
      <c r="A1478" s="98" t="s">
        <v>519</v>
      </c>
      <c r="B1478" s="98" t="s">
        <v>92</v>
      </c>
      <c r="C1478" s="98" t="s">
        <v>481</v>
      </c>
      <c r="D1478" s="98" t="s">
        <v>419</v>
      </c>
      <c r="E1478" s="93">
        <v>3.79872725210111E-4</v>
      </c>
      <c r="F1478" s="93">
        <f t="shared" si="26"/>
        <v>3.8080966343135013E-4</v>
      </c>
      <c r="K1478" s="69"/>
    </row>
    <row r="1479" spans="1:11" s="50" customFormat="1" x14ac:dyDescent="0.25">
      <c r="A1479" s="98" t="s">
        <v>520</v>
      </c>
      <c r="B1479" s="98" t="s">
        <v>92</v>
      </c>
      <c r="C1479" s="98" t="s">
        <v>481</v>
      </c>
      <c r="D1479" s="98" t="s">
        <v>91</v>
      </c>
      <c r="E1479" s="93">
        <v>6.9574117035967296E-3</v>
      </c>
      <c r="F1479" s="93">
        <f t="shared" si="26"/>
        <v>6.9574117035967296E-3</v>
      </c>
      <c r="K1479" s="69"/>
    </row>
    <row r="1480" spans="1:11" s="50" customFormat="1" x14ac:dyDescent="0.25">
      <c r="A1480" s="98" t="s">
        <v>520</v>
      </c>
      <c r="B1480" s="98" t="s">
        <v>92</v>
      </c>
      <c r="C1480" s="98" t="s">
        <v>481</v>
      </c>
      <c r="D1480" s="98" t="s">
        <v>93</v>
      </c>
      <c r="E1480" s="93">
        <v>0</v>
      </c>
      <c r="F1480" s="93">
        <f t="shared" si="26"/>
        <v>0</v>
      </c>
      <c r="K1480" s="69"/>
    </row>
    <row r="1481" spans="1:11" s="50" customFormat="1" x14ac:dyDescent="0.25">
      <c r="A1481" s="98" t="s">
        <v>520</v>
      </c>
      <c r="B1481" s="98" t="s">
        <v>92</v>
      </c>
      <c r="C1481" s="98" t="s">
        <v>481</v>
      </c>
      <c r="D1481" s="98" t="s">
        <v>100</v>
      </c>
      <c r="E1481" s="93">
        <v>2.1193400089613199E-3</v>
      </c>
      <c r="F1481" s="93">
        <f t="shared" si="26"/>
        <v>2.1193400089613199E-3</v>
      </c>
      <c r="K1481" s="69"/>
    </row>
    <row r="1482" spans="1:11" s="50" customFormat="1" x14ac:dyDescent="0.25">
      <c r="A1482" s="98" t="s">
        <v>520</v>
      </c>
      <c r="B1482" s="98" t="s">
        <v>92</v>
      </c>
      <c r="C1482" s="98" t="s">
        <v>481</v>
      </c>
      <c r="D1482" s="98" t="s">
        <v>117</v>
      </c>
      <c r="E1482" s="93">
        <v>3.9520105215732201E-3</v>
      </c>
      <c r="F1482" s="93">
        <f t="shared" si="26"/>
        <v>3.9520105215732201E-3</v>
      </c>
      <c r="K1482" s="69"/>
    </row>
    <row r="1483" spans="1:11" s="50" customFormat="1" x14ac:dyDescent="0.25">
      <c r="A1483" s="98" t="s">
        <v>520</v>
      </c>
      <c r="B1483" s="98" t="s">
        <v>92</v>
      </c>
      <c r="C1483" s="98" t="s">
        <v>481</v>
      </c>
      <c r="D1483" s="98" t="s">
        <v>145</v>
      </c>
      <c r="E1483" s="93">
        <v>1.0321574347684399E-3</v>
      </c>
      <c r="F1483" s="93">
        <f t="shared" si="26"/>
        <v>1.0321574347684399E-3</v>
      </c>
      <c r="K1483" s="69"/>
    </row>
    <row r="1484" spans="1:11" s="50" customFormat="1" x14ac:dyDescent="0.25">
      <c r="A1484" s="98" t="s">
        <v>520</v>
      </c>
      <c r="B1484" s="98" t="s">
        <v>92</v>
      </c>
      <c r="C1484" s="98" t="s">
        <v>481</v>
      </c>
      <c r="D1484" s="98" t="s">
        <v>153</v>
      </c>
      <c r="E1484" s="93">
        <v>3.13318910914418E-3</v>
      </c>
      <c r="F1484" s="93">
        <f t="shared" si="26"/>
        <v>3.13318910914418E-3</v>
      </c>
      <c r="K1484" s="69"/>
    </row>
    <row r="1485" spans="1:11" s="50" customFormat="1" x14ac:dyDescent="0.25">
      <c r="A1485" s="98" t="s">
        <v>520</v>
      </c>
      <c r="B1485" s="98" t="s">
        <v>92</v>
      </c>
      <c r="C1485" s="98" t="s">
        <v>481</v>
      </c>
      <c r="D1485" s="98" t="s">
        <v>168</v>
      </c>
      <c r="E1485" s="93">
        <v>2.17195339663361E-3</v>
      </c>
      <c r="F1485" s="93">
        <f t="shared" si="26"/>
        <v>2.17195339663361E-3</v>
      </c>
      <c r="K1485" s="69"/>
    </row>
    <row r="1486" spans="1:11" s="50" customFormat="1" x14ac:dyDescent="0.25">
      <c r="A1486" s="98" t="s">
        <v>520</v>
      </c>
      <c r="B1486" s="98" t="s">
        <v>92</v>
      </c>
      <c r="C1486" s="98" t="s">
        <v>481</v>
      </c>
      <c r="D1486" s="98" t="s">
        <v>169</v>
      </c>
      <c r="E1486" s="93">
        <v>1.46513274766117E-4</v>
      </c>
      <c r="F1486" s="93">
        <f t="shared" si="26"/>
        <v>1.46513274766117E-4</v>
      </c>
      <c r="K1486" s="69"/>
    </row>
    <row r="1487" spans="1:11" s="50" customFormat="1" x14ac:dyDescent="0.25">
      <c r="A1487" s="98" t="s">
        <v>520</v>
      </c>
      <c r="B1487" s="98" t="s">
        <v>92</v>
      </c>
      <c r="C1487" s="98" t="s">
        <v>481</v>
      </c>
      <c r="D1487" s="98" t="s">
        <v>191</v>
      </c>
      <c r="E1487" s="93">
        <v>0</v>
      </c>
      <c r="F1487" s="93">
        <f t="shared" si="26"/>
        <v>0</v>
      </c>
      <c r="K1487" s="69"/>
    </row>
    <row r="1488" spans="1:11" s="50" customFormat="1" x14ac:dyDescent="0.25">
      <c r="A1488" s="98" t="s">
        <v>520</v>
      </c>
      <c r="B1488" s="98" t="s">
        <v>92</v>
      </c>
      <c r="C1488" s="98" t="s">
        <v>481</v>
      </c>
      <c r="D1488" s="98" t="s">
        <v>205</v>
      </c>
      <c r="E1488" s="93">
        <v>1.2554635607623301E-3</v>
      </c>
      <c r="F1488" s="93">
        <f t="shared" si="26"/>
        <v>1.2554635607623301E-3</v>
      </c>
      <c r="K1488" s="69"/>
    </row>
    <row r="1489" spans="1:11" s="50" customFormat="1" x14ac:dyDescent="0.25">
      <c r="A1489" s="98" t="s">
        <v>520</v>
      </c>
      <c r="B1489" s="98" t="s">
        <v>92</v>
      </c>
      <c r="C1489" s="98" t="s">
        <v>481</v>
      </c>
      <c r="D1489" s="98" t="s">
        <v>206</v>
      </c>
      <c r="E1489" s="93">
        <v>5.7209244052670795E-4</v>
      </c>
      <c r="F1489" s="93">
        <f t="shared" si="26"/>
        <v>5.7209244052670795E-4</v>
      </c>
      <c r="K1489" s="69"/>
    </row>
    <row r="1490" spans="1:11" s="50" customFormat="1" x14ac:dyDescent="0.25">
      <c r="A1490" s="98" t="s">
        <v>520</v>
      </c>
      <c r="B1490" s="98" t="s">
        <v>92</v>
      </c>
      <c r="C1490" s="98" t="s">
        <v>481</v>
      </c>
      <c r="D1490" s="98" t="s">
        <v>207</v>
      </c>
      <c r="E1490" s="93">
        <v>0</v>
      </c>
      <c r="F1490" s="93">
        <f t="shared" si="26"/>
        <v>0</v>
      </c>
      <c r="K1490" s="69"/>
    </row>
    <row r="1491" spans="1:11" s="50" customFormat="1" x14ac:dyDescent="0.25">
      <c r="A1491" s="98" t="s">
        <v>520</v>
      </c>
      <c r="B1491" s="98" t="s">
        <v>92</v>
      </c>
      <c r="C1491" s="98" t="s">
        <v>481</v>
      </c>
      <c r="D1491" s="98" t="s">
        <v>208</v>
      </c>
      <c r="E1491" s="93">
        <v>1.26947182887911E-3</v>
      </c>
      <c r="F1491" s="93">
        <f t="shared" si="26"/>
        <v>1.26947182887911E-3</v>
      </c>
      <c r="K1491" s="69"/>
    </row>
    <row r="1492" spans="1:11" s="50" customFormat="1" x14ac:dyDescent="0.25">
      <c r="A1492" s="98" t="s">
        <v>520</v>
      </c>
      <c r="B1492" s="98" t="s">
        <v>92</v>
      </c>
      <c r="C1492" s="98" t="s">
        <v>481</v>
      </c>
      <c r="D1492" s="98" t="s">
        <v>209</v>
      </c>
      <c r="E1492" s="93">
        <v>1.0824480170726701E-3</v>
      </c>
      <c r="F1492" s="93">
        <f t="shared" si="26"/>
        <v>1.0824480170726701E-3</v>
      </c>
      <c r="K1492" s="69"/>
    </row>
    <row r="1493" spans="1:11" s="50" customFormat="1" x14ac:dyDescent="0.25">
      <c r="A1493" s="98" t="s">
        <v>520</v>
      </c>
      <c r="B1493" s="98" t="s">
        <v>92</v>
      </c>
      <c r="C1493" s="98" t="s">
        <v>481</v>
      </c>
      <c r="D1493" s="98" t="s">
        <v>210</v>
      </c>
      <c r="E1493" s="93">
        <v>9.7523039828435103E-4</v>
      </c>
      <c r="F1493" s="93">
        <f t="shared" si="26"/>
        <v>9.7523039828435103E-4</v>
      </c>
      <c r="K1493" s="69"/>
    </row>
    <row r="1494" spans="1:11" s="50" customFormat="1" x14ac:dyDescent="0.25">
      <c r="A1494" s="98" t="s">
        <v>520</v>
      </c>
      <c r="B1494" s="98" t="s">
        <v>92</v>
      </c>
      <c r="C1494" s="98" t="s">
        <v>481</v>
      </c>
      <c r="D1494" s="98" t="s">
        <v>218</v>
      </c>
      <c r="E1494" s="93">
        <v>3.3560706669027401E-3</v>
      </c>
      <c r="F1494" s="93">
        <f t="shared" si="26"/>
        <v>3.3560706669027401E-3</v>
      </c>
      <c r="K1494" s="69"/>
    </row>
    <row r="1495" spans="1:11" s="50" customFormat="1" x14ac:dyDescent="0.25">
      <c r="A1495" s="98" t="s">
        <v>520</v>
      </c>
      <c r="B1495" s="98" t="s">
        <v>92</v>
      </c>
      <c r="C1495" s="98" t="s">
        <v>481</v>
      </c>
      <c r="D1495" s="98" t="s">
        <v>224</v>
      </c>
      <c r="E1495" s="93">
        <v>2.79153290029937E-3</v>
      </c>
      <c r="F1495" s="93">
        <f t="shared" si="26"/>
        <v>2.79153290029937E-3</v>
      </c>
      <c r="K1495" s="69"/>
    </row>
    <row r="1496" spans="1:11" s="50" customFormat="1" x14ac:dyDescent="0.25">
      <c r="A1496" s="98" t="s">
        <v>520</v>
      </c>
      <c r="B1496" s="98" t="s">
        <v>92</v>
      </c>
      <c r="C1496" s="98" t="s">
        <v>481</v>
      </c>
      <c r="D1496" s="98" t="s">
        <v>225</v>
      </c>
      <c r="E1496" s="93">
        <v>0</v>
      </c>
      <c r="F1496" s="93">
        <f t="shared" si="26"/>
        <v>0</v>
      </c>
      <c r="K1496" s="69"/>
    </row>
    <row r="1497" spans="1:11" s="50" customFormat="1" x14ac:dyDescent="0.25">
      <c r="A1497" s="98" t="s">
        <v>520</v>
      </c>
      <c r="B1497" s="98" t="s">
        <v>92</v>
      </c>
      <c r="C1497" s="98" t="s">
        <v>481</v>
      </c>
      <c r="D1497" s="98" t="s">
        <v>234</v>
      </c>
      <c r="E1497" s="93">
        <v>1.29238473921856E-3</v>
      </c>
      <c r="F1497" s="93">
        <f t="shared" si="26"/>
        <v>1.29238473921856E-3</v>
      </c>
      <c r="K1497" s="69"/>
    </row>
    <row r="1498" spans="1:11" s="50" customFormat="1" x14ac:dyDescent="0.25">
      <c r="A1498" s="98" t="s">
        <v>520</v>
      </c>
      <c r="B1498" s="98" t="s">
        <v>92</v>
      </c>
      <c r="C1498" s="98" t="s">
        <v>481</v>
      </c>
      <c r="D1498" s="98" t="s">
        <v>255</v>
      </c>
      <c r="E1498" s="93">
        <v>4.1796283286936898E-3</v>
      </c>
      <c r="F1498" s="93">
        <f t="shared" si="26"/>
        <v>4.1796283286936898E-3</v>
      </c>
      <c r="K1498" s="69"/>
    </row>
    <row r="1499" spans="1:11" s="50" customFormat="1" x14ac:dyDescent="0.25">
      <c r="A1499" s="98" t="s">
        <v>520</v>
      </c>
      <c r="B1499" s="98" t="s">
        <v>92</v>
      </c>
      <c r="C1499" s="98" t="s">
        <v>481</v>
      </c>
      <c r="D1499" s="98" t="s">
        <v>258</v>
      </c>
      <c r="E1499" s="93">
        <v>3.9007951474121102E-3</v>
      </c>
      <c r="F1499" s="93">
        <f t="shared" si="26"/>
        <v>3.9007951474121102E-3</v>
      </c>
      <c r="K1499" s="69"/>
    </row>
    <row r="1500" spans="1:11" s="50" customFormat="1" x14ac:dyDescent="0.25">
      <c r="A1500" s="98" t="s">
        <v>520</v>
      </c>
      <c r="B1500" s="98" t="s">
        <v>92</v>
      </c>
      <c r="C1500" s="98" t="s">
        <v>481</v>
      </c>
      <c r="D1500" s="98" t="s">
        <v>259</v>
      </c>
      <c r="E1500" s="93">
        <v>1.5019298528612501E-3</v>
      </c>
      <c r="F1500" s="93">
        <f t="shared" si="26"/>
        <v>1.5019298528612501E-3</v>
      </c>
      <c r="K1500" s="69"/>
    </row>
    <row r="1501" spans="1:11" s="50" customFormat="1" x14ac:dyDescent="0.25">
      <c r="A1501" s="98" t="s">
        <v>520</v>
      </c>
      <c r="B1501" s="98" t="s">
        <v>92</v>
      </c>
      <c r="C1501" s="98" t="s">
        <v>481</v>
      </c>
      <c r="D1501" s="98" t="s">
        <v>261</v>
      </c>
      <c r="E1501" s="93">
        <v>5.68778532981854E-4</v>
      </c>
      <c r="F1501" s="93">
        <f t="shared" si="26"/>
        <v>5.68778532981854E-4</v>
      </c>
      <c r="K1501" s="69"/>
    </row>
    <row r="1502" spans="1:11" s="50" customFormat="1" x14ac:dyDescent="0.25">
      <c r="A1502" s="98" t="s">
        <v>520</v>
      </c>
      <c r="B1502" s="98" t="s">
        <v>92</v>
      </c>
      <c r="C1502" s="98" t="s">
        <v>481</v>
      </c>
      <c r="D1502" s="98" t="s">
        <v>271</v>
      </c>
      <c r="E1502" s="93">
        <v>1.3604763252222001E-3</v>
      </c>
      <c r="F1502" s="93">
        <f t="shared" si="26"/>
        <v>1.3604763252222001E-3</v>
      </c>
      <c r="K1502" s="69"/>
    </row>
    <row r="1503" spans="1:11" s="50" customFormat="1" x14ac:dyDescent="0.25">
      <c r="A1503" s="98" t="s">
        <v>520</v>
      </c>
      <c r="B1503" s="98" t="s">
        <v>92</v>
      </c>
      <c r="C1503" s="98" t="s">
        <v>481</v>
      </c>
      <c r="D1503" s="98" t="s">
        <v>286</v>
      </c>
      <c r="E1503" s="93">
        <v>1.50606084713327E-4</v>
      </c>
      <c r="F1503" s="93">
        <f t="shared" si="26"/>
        <v>1.50606084713327E-4</v>
      </c>
      <c r="K1503" s="69"/>
    </row>
    <row r="1504" spans="1:11" s="50" customFormat="1" x14ac:dyDescent="0.25">
      <c r="A1504" s="98" t="s">
        <v>520</v>
      </c>
      <c r="B1504" s="98" t="s">
        <v>92</v>
      </c>
      <c r="C1504" s="98" t="s">
        <v>481</v>
      </c>
      <c r="D1504" s="98" t="s">
        <v>288</v>
      </c>
      <c r="E1504" s="93">
        <v>7.0120408815679E-4</v>
      </c>
      <c r="F1504" s="93">
        <f t="shared" si="26"/>
        <v>7.0120408815679E-4</v>
      </c>
      <c r="K1504" s="69"/>
    </row>
    <row r="1505" spans="1:11" s="50" customFormat="1" x14ac:dyDescent="0.25">
      <c r="A1505" s="98" t="s">
        <v>520</v>
      </c>
      <c r="B1505" s="98" t="s">
        <v>92</v>
      </c>
      <c r="C1505" s="98" t="s">
        <v>481</v>
      </c>
      <c r="D1505" s="98" t="s">
        <v>298</v>
      </c>
      <c r="E1505" s="93">
        <v>2.3737483205401601E-3</v>
      </c>
      <c r="F1505" s="93">
        <f t="shared" si="26"/>
        <v>2.3737483205401601E-3</v>
      </c>
      <c r="K1505" s="69"/>
    </row>
    <row r="1506" spans="1:11" s="50" customFormat="1" x14ac:dyDescent="0.25">
      <c r="A1506" s="98" t="s">
        <v>520</v>
      </c>
      <c r="B1506" s="98" t="s">
        <v>92</v>
      </c>
      <c r="C1506" s="98" t="s">
        <v>481</v>
      </c>
      <c r="D1506" s="98" t="s">
        <v>326</v>
      </c>
      <c r="E1506" s="93">
        <v>1.9447729544665401E-3</v>
      </c>
      <c r="F1506" s="93">
        <f t="shared" si="26"/>
        <v>1.9447729544665401E-3</v>
      </c>
      <c r="K1506" s="69"/>
    </row>
    <row r="1507" spans="1:11" s="50" customFormat="1" x14ac:dyDescent="0.25">
      <c r="A1507" s="98" t="s">
        <v>520</v>
      </c>
      <c r="B1507" s="98" t="s">
        <v>92</v>
      </c>
      <c r="C1507" s="98" t="s">
        <v>481</v>
      </c>
      <c r="D1507" s="98" t="s">
        <v>343</v>
      </c>
      <c r="E1507" s="93">
        <v>1.64634501983559E-3</v>
      </c>
      <c r="F1507" s="93">
        <f t="shared" si="26"/>
        <v>1.64634501983559E-3</v>
      </c>
      <c r="K1507" s="69"/>
    </row>
    <row r="1508" spans="1:11" s="50" customFormat="1" x14ac:dyDescent="0.25">
      <c r="A1508" s="98" t="s">
        <v>520</v>
      </c>
      <c r="B1508" s="98" t="s">
        <v>92</v>
      </c>
      <c r="C1508" s="98" t="s">
        <v>481</v>
      </c>
      <c r="D1508" s="98" t="s">
        <v>344</v>
      </c>
      <c r="E1508" s="93">
        <v>2.9370125123756802E-3</v>
      </c>
      <c r="F1508" s="93">
        <f t="shared" si="26"/>
        <v>2.9370125123756802E-3</v>
      </c>
      <c r="K1508" s="69"/>
    </row>
    <row r="1509" spans="1:11" s="50" customFormat="1" x14ac:dyDescent="0.25">
      <c r="A1509" s="98" t="s">
        <v>520</v>
      </c>
      <c r="B1509" s="98" t="s">
        <v>92</v>
      </c>
      <c r="C1509" s="98" t="s">
        <v>481</v>
      </c>
      <c r="D1509" s="98" t="s">
        <v>345</v>
      </c>
      <c r="E1509" s="93">
        <v>0</v>
      </c>
      <c r="F1509" s="93">
        <f t="shared" si="26"/>
        <v>0</v>
      </c>
      <c r="K1509" s="69"/>
    </row>
    <row r="1510" spans="1:11" s="50" customFormat="1" x14ac:dyDescent="0.25">
      <c r="A1510" s="98" t="s">
        <v>520</v>
      </c>
      <c r="B1510" s="98" t="s">
        <v>92</v>
      </c>
      <c r="C1510" s="98" t="s">
        <v>481</v>
      </c>
      <c r="D1510" s="98" t="s">
        <v>360</v>
      </c>
      <c r="E1510" s="93">
        <v>1.9101692671194099E-3</v>
      </c>
      <c r="F1510" s="93">
        <f t="shared" si="26"/>
        <v>1.9101692671194099E-3</v>
      </c>
      <c r="K1510" s="69"/>
    </row>
    <row r="1511" spans="1:11" s="50" customFormat="1" x14ac:dyDescent="0.25">
      <c r="A1511" s="98" t="s">
        <v>520</v>
      </c>
      <c r="B1511" s="98" t="s">
        <v>92</v>
      </c>
      <c r="C1511" s="98" t="s">
        <v>481</v>
      </c>
      <c r="D1511" s="98" t="s">
        <v>388</v>
      </c>
      <c r="E1511" s="93">
        <v>2.4304815851886202E-3</v>
      </c>
      <c r="F1511" s="93">
        <f t="shared" si="26"/>
        <v>2.4304815851886202E-3</v>
      </c>
      <c r="K1511" s="69"/>
    </row>
    <row r="1512" spans="1:11" s="50" customFormat="1" x14ac:dyDescent="0.25">
      <c r="A1512" s="98" t="s">
        <v>520</v>
      </c>
      <c r="B1512" s="98" t="s">
        <v>92</v>
      </c>
      <c r="C1512" s="98" t="s">
        <v>481</v>
      </c>
      <c r="D1512" s="98" t="s">
        <v>393</v>
      </c>
      <c r="E1512" s="93">
        <v>2.5209095640380901E-3</v>
      </c>
      <c r="F1512" s="93">
        <f t="shared" si="26"/>
        <v>2.5209095640380901E-3</v>
      </c>
      <c r="K1512" s="69"/>
    </row>
    <row r="1513" spans="1:11" s="50" customFormat="1" x14ac:dyDescent="0.25">
      <c r="A1513" s="98" t="s">
        <v>520</v>
      </c>
      <c r="B1513" s="98" t="s">
        <v>92</v>
      </c>
      <c r="C1513" s="98" t="s">
        <v>481</v>
      </c>
      <c r="D1513" s="98" t="s">
        <v>400</v>
      </c>
      <c r="E1513" s="93">
        <v>2.5863757022607202E-3</v>
      </c>
      <c r="F1513" s="93">
        <f t="shared" si="26"/>
        <v>2.5863757022607202E-3</v>
      </c>
      <c r="K1513" s="69"/>
    </row>
    <row r="1514" spans="1:11" s="50" customFormat="1" x14ac:dyDescent="0.25">
      <c r="A1514" s="98" t="s">
        <v>520</v>
      </c>
      <c r="B1514" s="98" t="s">
        <v>92</v>
      </c>
      <c r="C1514" s="98" t="s">
        <v>481</v>
      </c>
      <c r="D1514" s="98" t="s">
        <v>419</v>
      </c>
      <c r="E1514" s="93">
        <v>3.9100751576091002E-4</v>
      </c>
      <c r="F1514" s="93">
        <f t="shared" si="26"/>
        <v>3.9100751576091002E-4</v>
      </c>
      <c r="K1514" s="69"/>
    </row>
    <row r="1515" spans="1:11" s="50" customFormat="1" x14ac:dyDescent="0.25">
      <c r="A1515" s="98" t="s">
        <v>521</v>
      </c>
      <c r="B1515" s="98" t="s">
        <v>92</v>
      </c>
      <c r="C1515" s="98" t="s">
        <v>481</v>
      </c>
      <c r="D1515" s="98" t="s">
        <v>91</v>
      </c>
      <c r="E1515" s="93">
        <v>8.2799381219698306E-3</v>
      </c>
      <c r="F1515" s="93">
        <f t="shared" si="26"/>
        <v>8.3057431305687719E-3</v>
      </c>
      <c r="K1515" s="69"/>
    </row>
    <row r="1516" spans="1:11" s="50" customFormat="1" x14ac:dyDescent="0.25">
      <c r="A1516" s="98" t="s">
        <v>521</v>
      </c>
      <c r="B1516" s="98" t="s">
        <v>92</v>
      </c>
      <c r="C1516" s="98" t="s">
        <v>481</v>
      </c>
      <c r="D1516" s="98" t="s">
        <v>93</v>
      </c>
      <c r="E1516" s="93">
        <v>0</v>
      </c>
      <c r="F1516" s="93">
        <f t="shared" si="26"/>
        <v>0</v>
      </c>
      <c r="K1516" s="69"/>
    </row>
    <row r="1517" spans="1:11" s="50" customFormat="1" x14ac:dyDescent="0.25">
      <c r="A1517" s="98" t="s">
        <v>521</v>
      </c>
      <c r="B1517" s="98" t="s">
        <v>92</v>
      </c>
      <c r="C1517" s="98" t="s">
        <v>481</v>
      </c>
      <c r="D1517" s="98" t="s">
        <v>100</v>
      </c>
      <c r="E1517" s="93">
        <v>2.7426404116207398E-3</v>
      </c>
      <c r="F1517" s="93">
        <f t="shared" si="26"/>
        <v>2.7511880430599032E-3</v>
      </c>
      <c r="K1517" s="69"/>
    </row>
    <row r="1518" spans="1:11" s="50" customFormat="1" x14ac:dyDescent="0.25">
      <c r="A1518" s="98" t="s">
        <v>521</v>
      </c>
      <c r="B1518" s="98" t="s">
        <v>92</v>
      </c>
      <c r="C1518" s="98" t="s">
        <v>481</v>
      </c>
      <c r="D1518" s="98" t="s">
        <v>117</v>
      </c>
      <c r="E1518" s="93">
        <v>5.0285958435935503E-3</v>
      </c>
      <c r="F1518" s="93">
        <f t="shared" si="26"/>
        <v>5.04426781566303E-3</v>
      </c>
      <c r="K1518" s="69"/>
    </row>
    <row r="1519" spans="1:11" s="50" customFormat="1" x14ac:dyDescent="0.25">
      <c r="A1519" s="98" t="s">
        <v>521</v>
      </c>
      <c r="B1519" s="98" t="s">
        <v>92</v>
      </c>
      <c r="C1519" s="98" t="s">
        <v>481</v>
      </c>
      <c r="D1519" s="98" t="s">
        <v>145</v>
      </c>
      <c r="E1519" s="93">
        <v>1.0450731019851301E-3</v>
      </c>
      <c r="F1519" s="93">
        <f t="shared" si="26"/>
        <v>1.0483301456956006E-3</v>
      </c>
      <c r="K1519" s="69"/>
    </row>
    <row r="1520" spans="1:11" s="50" customFormat="1" x14ac:dyDescent="0.25">
      <c r="A1520" s="98" t="s">
        <v>521</v>
      </c>
      <c r="B1520" s="98" t="s">
        <v>92</v>
      </c>
      <c r="C1520" s="98" t="s">
        <v>481</v>
      </c>
      <c r="D1520" s="98" t="s">
        <v>153</v>
      </c>
      <c r="E1520" s="93">
        <v>4.3342838510631101E-3</v>
      </c>
      <c r="F1520" s="93">
        <f t="shared" si="26"/>
        <v>4.3477919510512206E-3</v>
      </c>
      <c r="K1520" s="69"/>
    </row>
    <row r="1521" spans="1:11" s="50" customFormat="1" x14ac:dyDescent="0.25">
      <c r="A1521" s="98" t="s">
        <v>521</v>
      </c>
      <c r="B1521" s="98" t="s">
        <v>92</v>
      </c>
      <c r="C1521" s="98" t="s">
        <v>481</v>
      </c>
      <c r="D1521" s="98" t="s">
        <v>168</v>
      </c>
      <c r="E1521" s="93">
        <v>2.7140541717990399E-3</v>
      </c>
      <c r="F1521" s="93">
        <f t="shared" si="26"/>
        <v>2.7225127122143884E-3</v>
      </c>
      <c r="K1521" s="69"/>
    </row>
    <row r="1522" spans="1:11" s="50" customFormat="1" x14ac:dyDescent="0.25">
      <c r="A1522" s="98" t="s">
        <v>521</v>
      </c>
      <c r="B1522" s="98" t="s">
        <v>92</v>
      </c>
      <c r="C1522" s="98" t="s">
        <v>481</v>
      </c>
      <c r="D1522" s="98" t="s">
        <v>169</v>
      </c>
      <c r="E1522" s="93">
        <v>1.83224636530679E-4</v>
      </c>
      <c r="F1522" s="93">
        <f t="shared" si="26"/>
        <v>1.8379566897700449E-4</v>
      </c>
      <c r="K1522" s="69"/>
    </row>
    <row r="1523" spans="1:11" s="50" customFormat="1" x14ac:dyDescent="0.25">
      <c r="A1523" s="98" t="s">
        <v>521</v>
      </c>
      <c r="B1523" s="98" t="s">
        <v>92</v>
      </c>
      <c r="C1523" s="98" t="s">
        <v>481</v>
      </c>
      <c r="D1523" s="98" t="s">
        <v>191</v>
      </c>
      <c r="E1523" s="93">
        <v>0</v>
      </c>
      <c r="F1523" s="93">
        <f t="shared" si="26"/>
        <v>0</v>
      </c>
      <c r="K1523" s="69"/>
    </row>
    <row r="1524" spans="1:11" s="50" customFormat="1" x14ac:dyDescent="0.25">
      <c r="A1524" s="98" t="s">
        <v>521</v>
      </c>
      <c r="B1524" s="98" t="s">
        <v>92</v>
      </c>
      <c r="C1524" s="98" t="s">
        <v>481</v>
      </c>
      <c r="D1524" s="98" t="s">
        <v>205</v>
      </c>
      <c r="E1524" s="93">
        <v>2.4691549127734799E-3</v>
      </c>
      <c r="F1524" s="93">
        <f t="shared" si="26"/>
        <v>2.4768502074505225E-3</v>
      </c>
      <c r="K1524" s="69"/>
    </row>
    <row r="1525" spans="1:11" s="50" customFormat="1" x14ac:dyDescent="0.25">
      <c r="A1525" s="98" t="s">
        <v>521</v>
      </c>
      <c r="B1525" s="98" t="s">
        <v>92</v>
      </c>
      <c r="C1525" s="98" t="s">
        <v>481</v>
      </c>
      <c r="D1525" s="98" t="s">
        <v>206</v>
      </c>
      <c r="E1525" s="93">
        <v>9.1186784959099404E-4</v>
      </c>
      <c r="F1525" s="93">
        <f t="shared" si="26"/>
        <v>9.1470974977831028E-4</v>
      </c>
      <c r="K1525" s="69"/>
    </row>
    <row r="1526" spans="1:11" s="50" customFormat="1" x14ac:dyDescent="0.25">
      <c r="A1526" s="98" t="s">
        <v>521</v>
      </c>
      <c r="B1526" s="98" t="s">
        <v>92</v>
      </c>
      <c r="C1526" s="98" t="s">
        <v>481</v>
      </c>
      <c r="D1526" s="98" t="s">
        <v>207</v>
      </c>
      <c r="E1526" s="93">
        <v>0</v>
      </c>
      <c r="F1526" s="93">
        <f t="shared" si="26"/>
        <v>0</v>
      </c>
      <c r="K1526" s="69"/>
    </row>
    <row r="1527" spans="1:11" s="50" customFormat="1" x14ac:dyDescent="0.25">
      <c r="A1527" s="98" t="s">
        <v>521</v>
      </c>
      <c r="B1527" s="98" t="s">
        <v>92</v>
      </c>
      <c r="C1527" s="98" t="s">
        <v>481</v>
      </c>
      <c r="D1527" s="98" t="s">
        <v>208</v>
      </c>
      <c r="E1527" s="93">
        <v>2.31864704121833E-3</v>
      </c>
      <c r="F1527" s="93">
        <f t="shared" si="26"/>
        <v>2.3258732675445616E-3</v>
      </c>
      <c r="K1527" s="69"/>
    </row>
    <row r="1528" spans="1:11" s="50" customFormat="1" x14ac:dyDescent="0.25">
      <c r="A1528" s="98" t="s">
        <v>521</v>
      </c>
      <c r="B1528" s="98" t="s">
        <v>92</v>
      </c>
      <c r="C1528" s="98" t="s">
        <v>481</v>
      </c>
      <c r="D1528" s="98" t="s">
        <v>209</v>
      </c>
      <c r="E1528" s="93">
        <v>1.7402219735159E-3</v>
      </c>
      <c r="F1528" s="93">
        <f t="shared" si="26"/>
        <v>1.7456454974999127E-3</v>
      </c>
      <c r="K1528" s="69"/>
    </row>
    <row r="1529" spans="1:11" s="50" customFormat="1" x14ac:dyDescent="0.25">
      <c r="A1529" s="98" t="s">
        <v>521</v>
      </c>
      <c r="B1529" s="98" t="s">
        <v>92</v>
      </c>
      <c r="C1529" s="98" t="s">
        <v>481</v>
      </c>
      <c r="D1529" s="98" t="s">
        <v>210</v>
      </c>
      <c r="E1529" s="93">
        <v>1.54501251659346E-3</v>
      </c>
      <c r="F1529" s="93">
        <f t="shared" si="26"/>
        <v>1.5498276565967866E-3</v>
      </c>
      <c r="K1529" s="69"/>
    </row>
    <row r="1530" spans="1:11" s="50" customFormat="1" x14ac:dyDescent="0.25">
      <c r="A1530" s="98" t="s">
        <v>521</v>
      </c>
      <c r="B1530" s="98" t="s">
        <v>92</v>
      </c>
      <c r="C1530" s="98" t="s">
        <v>481</v>
      </c>
      <c r="D1530" s="98" t="s">
        <v>218</v>
      </c>
      <c r="E1530" s="93">
        <v>4.7026415616566704E-3</v>
      </c>
      <c r="F1530" s="93">
        <f t="shared" si="26"/>
        <v>4.7172976743170168E-3</v>
      </c>
      <c r="K1530" s="69"/>
    </row>
    <row r="1531" spans="1:11" s="50" customFormat="1" x14ac:dyDescent="0.25">
      <c r="A1531" s="98" t="s">
        <v>521</v>
      </c>
      <c r="B1531" s="98" t="s">
        <v>92</v>
      </c>
      <c r="C1531" s="98" t="s">
        <v>481</v>
      </c>
      <c r="D1531" s="98" t="s">
        <v>224</v>
      </c>
      <c r="E1531" s="93">
        <v>3.2516616916558301E-3</v>
      </c>
      <c r="F1531" s="93">
        <f t="shared" si="26"/>
        <v>3.2617957236592073E-3</v>
      </c>
      <c r="K1531" s="69"/>
    </row>
    <row r="1532" spans="1:11" s="50" customFormat="1" x14ac:dyDescent="0.25">
      <c r="A1532" s="98" t="s">
        <v>521</v>
      </c>
      <c r="B1532" s="98" t="s">
        <v>92</v>
      </c>
      <c r="C1532" s="98" t="s">
        <v>481</v>
      </c>
      <c r="D1532" s="98" t="s">
        <v>225</v>
      </c>
      <c r="E1532" s="93">
        <v>0</v>
      </c>
      <c r="F1532" s="93">
        <f t="shared" si="26"/>
        <v>0</v>
      </c>
      <c r="K1532" s="69"/>
    </row>
    <row r="1533" spans="1:11" s="50" customFormat="1" x14ac:dyDescent="0.25">
      <c r="A1533" s="98" t="s">
        <v>521</v>
      </c>
      <c r="B1533" s="98" t="s">
        <v>92</v>
      </c>
      <c r="C1533" s="98" t="s">
        <v>481</v>
      </c>
      <c r="D1533" s="98" t="s">
        <v>234</v>
      </c>
      <c r="E1533" s="93">
        <v>1.35668589436965E-3</v>
      </c>
      <c r="F1533" s="93">
        <f t="shared" si="26"/>
        <v>1.3609141012299619E-3</v>
      </c>
      <c r="K1533" s="69"/>
    </row>
    <row r="1534" spans="1:11" s="50" customFormat="1" x14ac:dyDescent="0.25">
      <c r="A1534" s="98" t="s">
        <v>521</v>
      </c>
      <c r="B1534" s="98" t="s">
        <v>92</v>
      </c>
      <c r="C1534" s="98" t="s">
        <v>481</v>
      </c>
      <c r="D1534" s="98" t="s">
        <v>255</v>
      </c>
      <c r="E1534" s="93">
        <v>4.7570008367544599E-3</v>
      </c>
      <c r="F1534" s="93">
        <f t="shared" si="26"/>
        <v>4.7718263639129179E-3</v>
      </c>
      <c r="K1534" s="69"/>
    </row>
    <row r="1535" spans="1:11" s="50" customFormat="1" x14ac:dyDescent="0.25">
      <c r="A1535" s="98" t="s">
        <v>521</v>
      </c>
      <c r="B1535" s="98" t="s">
        <v>92</v>
      </c>
      <c r="C1535" s="98" t="s">
        <v>481</v>
      </c>
      <c r="D1535" s="98" t="s">
        <v>258</v>
      </c>
      <c r="E1535" s="93">
        <v>6.4059982589436404E-3</v>
      </c>
      <c r="F1535" s="93">
        <f t="shared" ref="F1535:F1598" si="27">E1535+(E1535*VLOOKUP(A1535,$A$29:$F$36,6,0))</f>
        <v>6.4259630023658426E-3</v>
      </c>
      <c r="K1535" s="69"/>
    </row>
    <row r="1536" spans="1:11" s="50" customFormat="1" x14ac:dyDescent="0.25">
      <c r="A1536" s="98" t="s">
        <v>521</v>
      </c>
      <c r="B1536" s="98" t="s">
        <v>92</v>
      </c>
      <c r="C1536" s="98" t="s">
        <v>481</v>
      </c>
      <c r="D1536" s="98" t="s">
        <v>259</v>
      </c>
      <c r="E1536" s="93">
        <v>1.76728118593857E-3</v>
      </c>
      <c r="F1536" s="93">
        <f t="shared" si="27"/>
        <v>1.7727890418582761E-3</v>
      </c>
      <c r="K1536" s="69"/>
    </row>
    <row r="1537" spans="1:11" s="50" customFormat="1" x14ac:dyDescent="0.25">
      <c r="A1537" s="98" t="s">
        <v>521</v>
      </c>
      <c r="B1537" s="98" t="s">
        <v>92</v>
      </c>
      <c r="C1537" s="98" t="s">
        <v>481</v>
      </c>
      <c r="D1537" s="98" t="s">
        <v>261</v>
      </c>
      <c r="E1537" s="93">
        <v>7.0862875150524095E-4</v>
      </c>
      <c r="F1537" s="93">
        <f t="shared" si="27"/>
        <v>7.1083724277132049E-4</v>
      </c>
      <c r="K1537" s="69"/>
    </row>
    <row r="1538" spans="1:11" s="50" customFormat="1" x14ac:dyDescent="0.25">
      <c r="A1538" s="98" t="s">
        <v>521</v>
      </c>
      <c r="B1538" s="98" t="s">
        <v>92</v>
      </c>
      <c r="C1538" s="98" t="s">
        <v>481</v>
      </c>
      <c r="D1538" s="98" t="s">
        <v>271</v>
      </c>
      <c r="E1538" s="93">
        <v>1.77650632005887E-3</v>
      </c>
      <c r="F1538" s="93">
        <f t="shared" si="27"/>
        <v>1.7820429267568782E-3</v>
      </c>
      <c r="K1538" s="69"/>
    </row>
    <row r="1539" spans="1:11" s="50" customFormat="1" x14ac:dyDescent="0.25">
      <c r="A1539" s="98" t="s">
        <v>521</v>
      </c>
      <c r="B1539" s="98" t="s">
        <v>92</v>
      </c>
      <c r="C1539" s="98" t="s">
        <v>481</v>
      </c>
      <c r="D1539" s="98" t="s">
        <v>286</v>
      </c>
      <c r="E1539" s="93">
        <v>2.04851798691937E-4</v>
      </c>
      <c r="F1539" s="93">
        <f t="shared" si="27"/>
        <v>2.0549023370786153E-4</v>
      </c>
      <c r="K1539" s="69"/>
    </row>
    <row r="1540" spans="1:11" s="50" customFormat="1" x14ac:dyDescent="0.25">
      <c r="A1540" s="98" t="s">
        <v>521</v>
      </c>
      <c r="B1540" s="98" t="s">
        <v>92</v>
      </c>
      <c r="C1540" s="98" t="s">
        <v>481</v>
      </c>
      <c r="D1540" s="98" t="s">
        <v>288</v>
      </c>
      <c r="E1540" s="93">
        <v>8.6406838356546298E-4</v>
      </c>
      <c r="F1540" s="93">
        <f t="shared" si="27"/>
        <v>8.6676131336029037E-4</v>
      </c>
      <c r="K1540" s="69"/>
    </row>
    <row r="1541" spans="1:11" s="50" customFormat="1" x14ac:dyDescent="0.25">
      <c r="A1541" s="98" t="s">
        <v>521</v>
      </c>
      <c r="B1541" s="98" t="s">
        <v>92</v>
      </c>
      <c r="C1541" s="98" t="s">
        <v>481</v>
      </c>
      <c r="D1541" s="98" t="s">
        <v>298</v>
      </c>
      <c r="E1541" s="93">
        <v>3.47778636112628E-3</v>
      </c>
      <c r="F1541" s="93">
        <f t="shared" si="27"/>
        <v>3.4886251265412072E-3</v>
      </c>
      <c r="K1541" s="69"/>
    </row>
    <row r="1542" spans="1:11" s="50" customFormat="1" x14ac:dyDescent="0.25">
      <c r="A1542" s="98" t="s">
        <v>521</v>
      </c>
      <c r="B1542" s="98" t="s">
        <v>92</v>
      </c>
      <c r="C1542" s="98" t="s">
        <v>481</v>
      </c>
      <c r="D1542" s="98" t="s">
        <v>326</v>
      </c>
      <c r="E1542" s="93">
        <v>2.3887549725730502E-3</v>
      </c>
      <c r="F1542" s="93">
        <f t="shared" si="27"/>
        <v>2.3961996951905357E-3</v>
      </c>
      <c r="K1542" s="69"/>
    </row>
    <row r="1543" spans="1:11" s="50" customFormat="1" x14ac:dyDescent="0.25">
      <c r="A1543" s="98" t="s">
        <v>521</v>
      </c>
      <c r="B1543" s="98" t="s">
        <v>92</v>
      </c>
      <c r="C1543" s="98" t="s">
        <v>481</v>
      </c>
      <c r="D1543" s="98" t="s">
        <v>343</v>
      </c>
      <c r="E1543" s="93">
        <v>2.7788088968115502E-3</v>
      </c>
      <c r="F1543" s="93">
        <f t="shared" si="27"/>
        <v>2.787469249874669E-3</v>
      </c>
      <c r="K1543" s="69"/>
    </row>
    <row r="1544" spans="1:11" s="50" customFormat="1" x14ac:dyDescent="0.25">
      <c r="A1544" s="98" t="s">
        <v>521</v>
      </c>
      <c r="B1544" s="98" t="s">
        <v>92</v>
      </c>
      <c r="C1544" s="98" t="s">
        <v>481</v>
      </c>
      <c r="D1544" s="98" t="s">
        <v>344</v>
      </c>
      <c r="E1544" s="93">
        <v>4.67559440698291E-3</v>
      </c>
      <c r="F1544" s="93">
        <f t="shared" si="27"/>
        <v>4.6901662252863841E-3</v>
      </c>
      <c r="K1544" s="69"/>
    </row>
    <row r="1545" spans="1:11" s="50" customFormat="1" x14ac:dyDescent="0.25">
      <c r="A1545" s="98" t="s">
        <v>521</v>
      </c>
      <c r="B1545" s="98" t="s">
        <v>92</v>
      </c>
      <c r="C1545" s="98" t="s">
        <v>481</v>
      </c>
      <c r="D1545" s="98" t="s">
        <v>345</v>
      </c>
      <c r="E1545" s="93">
        <v>0</v>
      </c>
      <c r="F1545" s="93">
        <f t="shared" si="27"/>
        <v>0</v>
      </c>
      <c r="K1545" s="69"/>
    </row>
    <row r="1546" spans="1:11" s="50" customFormat="1" x14ac:dyDescent="0.25">
      <c r="A1546" s="98" t="s">
        <v>521</v>
      </c>
      <c r="B1546" s="98" t="s">
        <v>92</v>
      </c>
      <c r="C1546" s="98" t="s">
        <v>481</v>
      </c>
      <c r="D1546" s="98" t="s">
        <v>360</v>
      </c>
      <c r="E1546" s="93">
        <v>3.2022302205770101E-3</v>
      </c>
      <c r="F1546" s="93">
        <f t="shared" si="27"/>
        <v>3.2122101959295457E-3</v>
      </c>
      <c r="K1546" s="69"/>
    </row>
    <row r="1547" spans="1:11" s="50" customFormat="1" x14ac:dyDescent="0.25">
      <c r="A1547" s="98" t="s">
        <v>521</v>
      </c>
      <c r="B1547" s="98" t="s">
        <v>92</v>
      </c>
      <c r="C1547" s="98" t="s">
        <v>481</v>
      </c>
      <c r="D1547" s="98" t="s">
        <v>388</v>
      </c>
      <c r="E1547" s="93">
        <v>2.8675434251492402E-3</v>
      </c>
      <c r="F1547" s="93">
        <f t="shared" si="27"/>
        <v>2.8764803256011253E-3</v>
      </c>
      <c r="K1547" s="69"/>
    </row>
    <row r="1548" spans="1:11" s="50" customFormat="1" x14ac:dyDescent="0.25">
      <c r="A1548" s="98" t="s">
        <v>521</v>
      </c>
      <c r="B1548" s="98" t="s">
        <v>92</v>
      </c>
      <c r="C1548" s="98" t="s">
        <v>481</v>
      </c>
      <c r="D1548" s="98" t="s">
        <v>393</v>
      </c>
      <c r="E1548" s="93">
        <v>3.2481958815353202E-3</v>
      </c>
      <c r="F1548" s="93">
        <f t="shared" si="27"/>
        <v>3.2583191120980773E-3</v>
      </c>
      <c r="K1548" s="69"/>
    </row>
    <row r="1549" spans="1:11" s="50" customFormat="1" x14ac:dyDescent="0.25">
      <c r="A1549" s="98" t="s">
        <v>521</v>
      </c>
      <c r="B1549" s="98" t="s">
        <v>92</v>
      </c>
      <c r="C1549" s="98" t="s">
        <v>481</v>
      </c>
      <c r="D1549" s="98" t="s">
        <v>400</v>
      </c>
      <c r="E1549" s="93">
        <v>3.6501682475696298E-3</v>
      </c>
      <c r="F1549" s="93">
        <f t="shared" si="27"/>
        <v>3.661544253238825E-3</v>
      </c>
      <c r="K1549" s="69"/>
    </row>
    <row r="1550" spans="1:11" s="50" customFormat="1" x14ac:dyDescent="0.25">
      <c r="A1550" s="98" t="s">
        <v>521</v>
      </c>
      <c r="B1550" s="98" t="s">
        <v>92</v>
      </c>
      <c r="C1550" s="98" t="s">
        <v>481</v>
      </c>
      <c r="D1550" s="98" t="s">
        <v>419</v>
      </c>
      <c r="E1550" s="93">
        <v>4.6053231527818002E-4</v>
      </c>
      <c r="F1550" s="93">
        <f t="shared" si="27"/>
        <v>4.6196759657869007E-4</v>
      </c>
      <c r="K1550" s="69"/>
    </row>
    <row r="1551" spans="1:11" s="50" customFormat="1" x14ac:dyDescent="0.25">
      <c r="A1551" s="98" t="s">
        <v>522</v>
      </c>
      <c r="B1551" s="98" t="s">
        <v>92</v>
      </c>
      <c r="C1551" s="98" t="s">
        <v>481</v>
      </c>
      <c r="D1551" s="98" t="s">
        <v>91</v>
      </c>
      <c r="E1551" s="93">
        <v>5.9907124087970097E-3</v>
      </c>
      <c r="F1551" s="93">
        <f t="shared" si="27"/>
        <v>6.0042631291460499E-3</v>
      </c>
      <c r="K1551" s="69"/>
    </row>
    <row r="1552" spans="1:11" s="50" customFormat="1" x14ac:dyDescent="0.25">
      <c r="A1552" s="98" t="s">
        <v>522</v>
      </c>
      <c r="B1552" s="98" t="s">
        <v>92</v>
      </c>
      <c r="C1552" s="98" t="s">
        <v>481</v>
      </c>
      <c r="D1552" s="98" t="s">
        <v>93</v>
      </c>
      <c r="E1552" s="93">
        <v>0</v>
      </c>
      <c r="F1552" s="93">
        <f t="shared" si="27"/>
        <v>0</v>
      </c>
      <c r="K1552" s="69"/>
    </row>
    <row r="1553" spans="1:11" s="50" customFormat="1" x14ac:dyDescent="0.25">
      <c r="A1553" s="98" t="s">
        <v>522</v>
      </c>
      <c r="B1553" s="98" t="s">
        <v>92</v>
      </c>
      <c r="C1553" s="98" t="s">
        <v>481</v>
      </c>
      <c r="D1553" s="98" t="s">
        <v>100</v>
      </c>
      <c r="E1553" s="93">
        <v>1.8584636406161199E-3</v>
      </c>
      <c r="F1553" s="93">
        <f t="shared" si="27"/>
        <v>1.8626674012633291E-3</v>
      </c>
      <c r="K1553" s="69"/>
    </row>
    <row r="1554" spans="1:11" s="50" customFormat="1" x14ac:dyDescent="0.25">
      <c r="A1554" s="98" t="s">
        <v>522</v>
      </c>
      <c r="B1554" s="98" t="s">
        <v>92</v>
      </c>
      <c r="C1554" s="98" t="s">
        <v>481</v>
      </c>
      <c r="D1554" s="98" t="s">
        <v>117</v>
      </c>
      <c r="E1554" s="93">
        <v>3.0724439678920801E-3</v>
      </c>
      <c r="F1554" s="93">
        <f t="shared" si="27"/>
        <v>3.0793936970988879E-3</v>
      </c>
      <c r="K1554" s="69"/>
    </row>
    <row r="1555" spans="1:11" s="50" customFormat="1" x14ac:dyDescent="0.25">
      <c r="A1555" s="98" t="s">
        <v>522</v>
      </c>
      <c r="B1555" s="98" t="s">
        <v>92</v>
      </c>
      <c r="C1555" s="98" t="s">
        <v>481</v>
      </c>
      <c r="D1555" s="98" t="s">
        <v>145</v>
      </c>
      <c r="E1555" s="93">
        <v>8.0110574720115304E-4</v>
      </c>
      <c r="F1555" s="93">
        <f t="shared" si="27"/>
        <v>8.0291781214594847E-4</v>
      </c>
      <c r="K1555" s="69"/>
    </row>
    <row r="1556" spans="1:11" s="50" customFormat="1" x14ac:dyDescent="0.25">
      <c r="A1556" s="98" t="s">
        <v>522</v>
      </c>
      <c r="B1556" s="98" t="s">
        <v>92</v>
      </c>
      <c r="C1556" s="98" t="s">
        <v>481</v>
      </c>
      <c r="D1556" s="98" t="s">
        <v>153</v>
      </c>
      <c r="E1556" s="93">
        <v>3.4284968178957599E-3</v>
      </c>
      <c r="F1556" s="93">
        <f t="shared" si="27"/>
        <v>3.4362519225355119E-3</v>
      </c>
      <c r="K1556" s="69"/>
    </row>
    <row r="1557" spans="1:11" s="50" customFormat="1" x14ac:dyDescent="0.25">
      <c r="A1557" s="98" t="s">
        <v>522</v>
      </c>
      <c r="B1557" s="98" t="s">
        <v>92</v>
      </c>
      <c r="C1557" s="98" t="s">
        <v>481</v>
      </c>
      <c r="D1557" s="98" t="s">
        <v>168</v>
      </c>
      <c r="E1557" s="93">
        <v>2.27767223962588E-3</v>
      </c>
      <c r="F1557" s="93">
        <f t="shared" si="27"/>
        <v>2.2828242311520668E-3</v>
      </c>
      <c r="K1557" s="69"/>
    </row>
    <row r="1558" spans="1:11" s="50" customFormat="1" x14ac:dyDescent="0.25">
      <c r="A1558" s="98" t="s">
        <v>522</v>
      </c>
      <c r="B1558" s="98" t="s">
        <v>92</v>
      </c>
      <c r="C1558" s="98" t="s">
        <v>481</v>
      </c>
      <c r="D1558" s="98" t="s">
        <v>169</v>
      </c>
      <c r="E1558" s="93">
        <v>9.8455057852177206E-6</v>
      </c>
      <c r="F1558" s="93">
        <f t="shared" si="27"/>
        <v>9.8677758737291359E-6</v>
      </c>
      <c r="K1558" s="69"/>
    </row>
    <row r="1559" spans="1:11" s="50" customFormat="1" x14ac:dyDescent="0.25">
      <c r="A1559" s="98" t="s">
        <v>522</v>
      </c>
      <c r="B1559" s="98" t="s">
        <v>92</v>
      </c>
      <c r="C1559" s="98" t="s">
        <v>481</v>
      </c>
      <c r="D1559" s="98" t="s">
        <v>191</v>
      </c>
      <c r="E1559" s="93">
        <v>0</v>
      </c>
      <c r="F1559" s="93">
        <f t="shared" si="27"/>
        <v>0</v>
      </c>
      <c r="K1559" s="69"/>
    </row>
    <row r="1560" spans="1:11" s="50" customFormat="1" x14ac:dyDescent="0.25">
      <c r="A1560" s="98" t="s">
        <v>522</v>
      </c>
      <c r="B1560" s="98" t="s">
        <v>92</v>
      </c>
      <c r="C1560" s="98" t="s">
        <v>481</v>
      </c>
      <c r="D1560" s="98" t="s">
        <v>205</v>
      </c>
      <c r="E1560" s="93">
        <v>2.7028971300036399E-3</v>
      </c>
      <c r="F1560" s="93">
        <f t="shared" si="27"/>
        <v>2.7090109609876011E-3</v>
      </c>
      <c r="K1560" s="69"/>
    </row>
    <row r="1561" spans="1:11" s="50" customFormat="1" x14ac:dyDescent="0.25">
      <c r="A1561" s="98" t="s">
        <v>522</v>
      </c>
      <c r="B1561" s="98" t="s">
        <v>92</v>
      </c>
      <c r="C1561" s="98" t="s">
        <v>481</v>
      </c>
      <c r="D1561" s="98" t="s">
        <v>206</v>
      </c>
      <c r="E1561" s="93">
        <v>4.6809916743968297E-4</v>
      </c>
      <c r="F1561" s="93">
        <f t="shared" si="27"/>
        <v>4.6915798657182483E-4</v>
      </c>
      <c r="K1561" s="69"/>
    </row>
    <row r="1562" spans="1:11" s="50" customFormat="1" x14ac:dyDescent="0.25">
      <c r="A1562" s="98" t="s">
        <v>522</v>
      </c>
      <c r="B1562" s="98" t="s">
        <v>92</v>
      </c>
      <c r="C1562" s="98" t="s">
        <v>481</v>
      </c>
      <c r="D1562" s="98" t="s">
        <v>207</v>
      </c>
      <c r="E1562" s="93">
        <v>0</v>
      </c>
      <c r="F1562" s="93">
        <f t="shared" si="27"/>
        <v>0</v>
      </c>
      <c r="K1562" s="69"/>
    </row>
    <row r="1563" spans="1:11" s="50" customFormat="1" x14ac:dyDescent="0.25">
      <c r="A1563" s="98" t="s">
        <v>522</v>
      </c>
      <c r="B1563" s="98" t="s">
        <v>92</v>
      </c>
      <c r="C1563" s="98" t="s">
        <v>481</v>
      </c>
      <c r="D1563" s="98" t="s">
        <v>208</v>
      </c>
      <c r="E1563" s="93">
        <v>2.0230763508049402E-3</v>
      </c>
      <c r="F1563" s="93">
        <f t="shared" si="27"/>
        <v>2.0276524579527742E-3</v>
      </c>
      <c r="K1563" s="69"/>
    </row>
    <row r="1564" spans="1:11" s="50" customFormat="1" x14ac:dyDescent="0.25">
      <c r="A1564" s="98" t="s">
        <v>522</v>
      </c>
      <c r="B1564" s="98" t="s">
        <v>92</v>
      </c>
      <c r="C1564" s="98" t="s">
        <v>481</v>
      </c>
      <c r="D1564" s="98" t="s">
        <v>209</v>
      </c>
      <c r="E1564" s="93">
        <v>1.41879833495952E-3</v>
      </c>
      <c r="F1564" s="93">
        <f t="shared" si="27"/>
        <v>1.4220075925831189E-3</v>
      </c>
      <c r="K1564" s="69"/>
    </row>
    <row r="1565" spans="1:11" s="50" customFormat="1" x14ac:dyDescent="0.25">
      <c r="A1565" s="98" t="s">
        <v>522</v>
      </c>
      <c r="B1565" s="98" t="s">
        <v>92</v>
      </c>
      <c r="C1565" s="98" t="s">
        <v>481</v>
      </c>
      <c r="D1565" s="98" t="s">
        <v>210</v>
      </c>
      <c r="E1565" s="93">
        <v>1.3908033839694701E-3</v>
      </c>
      <c r="F1565" s="93">
        <f t="shared" si="27"/>
        <v>1.3939493182808876E-3</v>
      </c>
      <c r="K1565" s="69"/>
    </row>
    <row r="1566" spans="1:11" s="50" customFormat="1" x14ac:dyDescent="0.25">
      <c r="A1566" s="98" t="s">
        <v>522</v>
      </c>
      <c r="B1566" s="98" t="s">
        <v>92</v>
      </c>
      <c r="C1566" s="98" t="s">
        <v>481</v>
      </c>
      <c r="D1566" s="98" t="s">
        <v>218</v>
      </c>
      <c r="E1566" s="93">
        <v>3.6725340295992899E-3</v>
      </c>
      <c r="F1566" s="93">
        <f t="shared" si="27"/>
        <v>3.6808411353676049E-3</v>
      </c>
      <c r="K1566" s="69"/>
    </row>
    <row r="1567" spans="1:11" s="50" customFormat="1" x14ac:dyDescent="0.25">
      <c r="A1567" s="98" t="s">
        <v>522</v>
      </c>
      <c r="B1567" s="98" t="s">
        <v>92</v>
      </c>
      <c r="C1567" s="98" t="s">
        <v>481</v>
      </c>
      <c r="D1567" s="98" t="s">
        <v>224</v>
      </c>
      <c r="E1567" s="93">
        <v>2.4196881127172502E-3</v>
      </c>
      <c r="F1567" s="93">
        <f t="shared" si="27"/>
        <v>2.4251613377212046E-3</v>
      </c>
      <c r="K1567" s="69"/>
    </row>
    <row r="1568" spans="1:11" s="50" customFormat="1" x14ac:dyDescent="0.25">
      <c r="A1568" s="98" t="s">
        <v>522</v>
      </c>
      <c r="B1568" s="98" t="s">
        <v>92</v>
      </c>
      <c r="C1568" s="98" t="s">
        <v>481</v>
      </c>
      <c r="D1568" s="98" t="s">
        <v>225</v>
      </c>
      <c r="E1568" s="93">
        <v>0</v>
      </c>
      <c r="F1568" s="93">
        <f t="shared" si="27"/>
        <v>0</v>
      </c>
      <c r="K1568" s="69"/>
    </row>
    <row r="1569" spans="1:11" s="50" customFormat="1" x14ac:dyDescent="0.25">
      <c r="A1569" s="98" t="s">
        <v>522</v>
      </c>
      <c r="B1569" s="98" t="s">
        <v>92</v>
      </c>
      <c r="C1569" s="98" t="s">
        <v>481</v>
      </c>
      <c r="D1569" s="98" t="s">
        <v>234</v>
      </c>
      <c r="E1569" s="93">
        <v>1.0359022115853901E-3</v>
      </c>
      <c r="F1569" s="93">
        <f t="shared" si="27"/>
        <v>1.0382453755065179E-3</v>
      </c>
      <c r="K1569" s="69"/>
    </row>
    <row r="1570" spans="1:11" s="50" customFormat="1" x14ac:dyDescent="0.25">
      <c r="A1570" s="98" t="s">
        <v>522</v>
      </c>
      <c r="B1570" s="98" t="s">
        <v>92</v>
      </c>
      <c r="C1570" s="98" t="s">
        <v>481</v>
      </c>
      <c r="D1570" s="98" t="s">
        <v>255</v>
      </c>
      <c r="E1570" s="93">
        <v>3.29823813520064E-3</v>
      </c>
      <c r="F1570" s="93">
        <f t="shared" si="27"/>
        <v>3.3056986005952091E-3</v>
      </c>
      <c r="K1570" s="69"/>
    </row>
    <row r="1571" spans="1:11" s="50" customFormat="1" x14ac:dyDescent="0.25">
      <c r="A1571" s="98" t="s">
        <v>522</v>
      </c>
      <c r="B1571" s="98" t="s">
        <v>92</v>
      </c>
      <c r="C1571" s="98" t="s">
        <v>481</v>
      </c>
      <c r="D1571" s="98" t="s">
        <v>258</v>
      </c>
      <c r="E1571" s="93">
        <v>5.6258188502641797E-3</v>
      </c>
      <c r="F1571" s="93">
        <f t="shared" si="27"/>
        <v>5.638544197897684E-3</v>
      </c>
      <c r="K1571" s="69"/>
    </row>
    <row r="1572" spans="1:11" s="50" customFormat="1" x14ac:dyDescent="0.25">
      <c r="A1572" s="98" t="s">
        <v>522</v>
      </c>
      <c r="B1572" s="98" t="s">
        <v>92</v>
      </c>
      <c r="C1572" s="98" t="s">
        <v>481</v>
      </c>
      <c r="D1572" s="98" t="s">
        <v>259</v>
      </c>
      <c r="E1572" s="93">
        <v>1.2922829479982501E-3</v>
      </c>
      <c r="F1572" s="93">
        <f t="shared" si="27"/>
        <v>1.2952060335422069E-3</v>
      </c>
      <c r="K1572" s="69"/>
    </row>
    <row r="1573" spans="1:11" s="50" customFormat="1" x14ac:dyDescent="0.25">
      <c r="A1573" s="98" t="s">
        <v>522</v>
      </c>
      <c r="B1573" s="98" t="s">
        <v>92</v>
      </c>
      <c r="C1573" s="98" t="s">
        <v>481</v>
      </c>
      <c r="D1573" s="98" t="s">
        <v>261</v>
      </c>
      <c r="E1573" s="93">
        <v>5.0524746676450997E-4</v>
      </c>
      <c r="F1573" s="93">
        <f t="shared" si="27"/>
        <v>5.0639031366851652E-4</v>
      </c>
      <c r="K1573" s="69"/>
    </row>
    <row r="1574" spans="1:11" s="50" customFormat="1" x14ac:dyDescent="0.25">
      <c r="A1574" s="98" t="s">
        <v>522</v>
      </c>
      <c r="B1574" s="98" t="s">
        <v>92</v>
      </c>
      <c r="C1574" s="98" t="s">
        <v>481</v>
      </c>
      <c r="D1574" s="98" t="s">
        <v>271</v>
      </c>
      <c r="E1574" s="93">
        <v>1.27581794695608E-3</v>
      </c>
      <c r="F1574" s="93">
        <f t="shared" si="27"/>
        <v>1.2787037894128306E-3</v>
      </c>
      <c r="K1574" s="69"/>
    </row>
    <row r="1575" spans="1:11" s="50" customFormat="1" x14ac:dyDescent="0.25">
      <c r="A1575" s="98" t="s">
        <v>522</v>
      </c>
      <c r="B1575" s="98" t="s">
        <v>92</v>
      </c>
      <c r="C1575" s="98" t="s">
        <v>481</v>
      </c>
      <c r="D1575" s="98" t="s">
        <v>286</v>
      </c>
      <c r="E1575" s="93">
        <v>1.5487189421480499E-4</v>
      </c>
      <c r="F1575" s="93">
        <f t="shared" si="27"/>
        <v>1.552222074305336E-4</v>
      </c>
      <c r="K1575" s="69"/>
    </row>
    <row r="1576" spans="1:11" s="50" customFormat="1" x14ac:dyDescent="0.25">
      <c r="A1576" s="98" t="s">
        <v>522</v>
      </c>
      <c r="B1576" s="98" t="s">
        <v>92</v>
      </c>
      <c r="C1576" s="98" t="s">
        <v>481</v>
      </c>
      <c r="D1576" s="98" t="s">
        <v>288</v>
      </c>
      <c r="E1576" s="93">
        <v>6.5415934138220698E-4</v>
      </c>
      <c r="F1576" s="93">
        <f t="shared" si="27"/>
        <v>6.5563902020734401E-4</v>
      </c>
      <c r="K1576" s="69"/>
    </row>
    <row r="1577" spans="1:11" s="50" customFormat="1" x14ac:dyDescent="0.25">
      <c r="A1577" s="98" t="s">
        <v>522</v>
      </c>
      <c r="B1577" s="98" t="s">
        <v>92</v>
      </c>
      <c r="C1577" s="98" t="s">
        <v>481</v>
      </c>
      <c r="D1577" s="98" t="s">
        <v>298</v>
      </c>
      <c r="E1577" s="93">
        <v>2.93764920983676E-3</v>
      </c>
      <c r="F1577" s="93">
        <f t="shared" si="27"/>
        <v>2.9442940394012076E-3</v>
      </c>
      <c r="K1577" s="69"/>
    </row>
    <row r="1578" spans="1:11" s="50" customFormat="1" x14ac:dyDescent="0.25">
      <c r="A1578" s="98" t="s">
        <v>522</v>
      </c>
      <c r="B1578" s="98" t="s">
        <v>92</v>
      </c>
      <c r="C1578" s="98" t="s">
        <v>481</v>
      </c>
      <c r="D1578" s="98" t="s">
        <v>326</v>
      </c>
      <c r="E1578" s="93">
        <v>1.51659688856415E-3</v>
      </c>
      <c r="F1578" s="93">
        <f t="shared" si="27"/>
        <v>1.5200273620899665E-3</v>
      </c>
      <c r="K1578" s="69"/>
    </row>
    <row r="1579" spans="1:11" s="50" customFormat="1" x14ac:dyDescent="0.25">
      <c r="A1579" s="98" t="s">
        <v>522</v>
      </c>
      <c r="B1579" s="98" t="s">
        <v>92</v>
      </c>
      <c r="C1579" s="98" t="s">
        <v>481</v>
      </c>
      <c r="D1579" s="98" t="s">
        <v>343</v>
      </c>
      <c r="E1579" s="93">
        <v>2.4319289768318102E-3</v>
      </c>
      <c r="F1579" s="93">
        <f t="shared" si="27"/>
        <v>2.4374298901164112E-3</v>
      </c>
      <c r="K1579" s="69"/>
    </row>
    <row r="1580" spans="1:11" s="50" customFormat="1" x14ac:dyDescent="0.25">
      <c r="A1580" s="98" t="s">
        <v>522</v>
      </c>
      <c r="B1580" s="98" t="s">
        <v>92</v>
      </c>
      <c r="C1580" s="98" t="s">
        <v>481</v>
      </c>
      <c r="D1580" s="98" t="s">
        <v>344</v>
      </c>
      <c r="E1580" s="93">
        <v>3.9441416017482502E-3</v>
      </c>
      <c r="F1580" s="93">
        <f t="shared" si="27"/>
        <v>3.953063071552714E-3</v>
      </c>
      <c r="K1580" s="69"/>
    </row>
    <row r="1581" spans="1:11" s="50" customFormat="1" x14ac:dyDescent="0.25">
      <c r="A1581" s="98" t="s">
        <v>522</v>
      </c>
      <c r="B1581" s="98" t="s">
        <v>92</v>
      </c>
      <c r="C1581" s="98" t="s">
        <v>481</v>
      </c>
      <c r="D1581" s="98" t="s">
        <v>345</v>
      </c>
      <c r="E1581" s="93">
        <v>0</v>
      </c>
      <c r="F1581" s="93">
        <f t="shared" si="27"/>
        <v>0</v>
      </c>
      <c r="K1581" s="69"/>
    </row>
    <row r="1582" spans="1:11" s="50" customFormat="1" x14ac:dyDescent="0.25">
      <c r="A1582" s="98" t="s">
        <v>522</v>
      </c>
      <c r="B1582" s="98" t="s">
        <v>92</v>
      </c>
      <c r="C1582" s="98" t="s">
        <v>481</v>
      </c>
      <c r="D1582" s="98" t="s">
        <v>360</v>
      </c>
      <c r="E1582" s="93">
        <v>2.9983389436822401E-3</v>
      </c>
      <c r="F1582" s="93">
        <f t="shared" si="27"/>
        <v>3.0051210506780316E-3</v>
      </c>
      <c r="K1582" s="69"/>
    </row>
    <row r="1583" spans="1:11" s="50" customFormat="1" x14ac:dyDescent="0.25">
      <c r="A1583" s="98" t="s">
        <v>522</v>
      </c>
      <c r="B1583" s="98" t="s">
        <v>92</v>
      </c>
      <c r="C1583" s="98" t="s">
        <v>481</v>
      </c>
      <c r="D1583" s="98" t="s">
        <v>388</v>
      </c>
      <c r="E1583" s="93">
        <v>2.11433623020742E-3</v>
      </c>
      <c r="F1583" s="93">
        <f t="shared" si="27"/>
        <v>2.119118763072345E-3</v>
      </c>
      <c r="K1583" s="69"/>
    </row>
    <row r="1584" spans="1:11" s="50" customFormat="1" x14ac:dyDescent="0.25">
      <c r="A1584" s="98" t="s">
        <v>522</v>
      </c>
      <c r="B1584" s="98" t="s">
        <v>92</v>
      </c>
      <c r="C1584" s="98" t="s">
        <v>481</v>
      </c>
      <c r="D1584" s="98" t="s">
        <v>393</v>
      </c>
      <c r="E1584" s="93">
        <v>2.5516884500197102E-3</v>
      </c>
      <c r="F1584" s="93">
        <f t="shared" si="27"/>
        <v>2.5574602538127483E-3</v>
      </c>
      <c r="K1584" s="69"/>
    </row>
    <row r="1585" spans="1:11" s="50" customFormat="1" x14ac:dyDescent="0.25">
      <c r="A1585" s="98" t="s">
        <v>522</v>
      </c>
      <c r="B1585" s="98" t="s">
        <v>92</v>
      </c>
      <c r="C1585" s="98" t="s">
        <v>481</v>
      </c>
      <c r="D1585" s="98" t="s">
        <v>400</v>
      </c>
      <c r="E1585" s="93">
        <v>2.9296036001454999E-3</v>
      </c>
      <c r="F1585" s="93">
        <f t="shared" si="27"/>
        <v>2.9362302309049433E-3</v>
      </c>
      <c r="K1585" s="69"/>
    </row>
    <row r="1586" spans="1:11" s="50" customFormat="1" x14ac:dyDescent="0.25">
      <c r="A1586" s="98" t="s">
        <v>522</v>
      </c>
      <c r="B1586" s="98" t="s">
        <v>92</v>
      </c>
      <c r="C1586" s="98" t="s">
        <v>481</v>
      </c>
      <c r="D1586" s="98" t="s">
        <v>419</v>
      </c>
      <c r="E1586" s="93">
        <v>3.4856755679028498E-4</v>
      </c>
      <c r="F1586" s="93">
        <f t="shared" si="27"/>
        <v>3.4935600082873985E-4</v>
      </c>
      <c r="K1586" s="69"/>
    </row>
    <row r="1587" spans="1:11" s="50" customFormat="1" x14ac:dyDescent="0.25">
      <c r="A1587" s="98" t="s">
        <v>523</v>
      </c>
      <c r="B1587" s="98" t="s">
        <v>92</v>
      </c>
      <c r="C1587" s="98" t="s">
        <v>481</v>
      </c>
      <c r="D1587" s="98" t="s">
        <v>91</v>
      </c>
      <c r="E1587" s="93">
        <v>1.4204362261444801E-3</v>
      </c>
      <c r="F1587" s="93">
        <f t="shared" si="27"/>
        <v>1.4237609401866729E-3</v>
      </c>
      <c r="K1587" s="69"/>
    </row>
    <row r="1588" spans="1:11" s="50" customFormat="1" x14ac:dyDescent="0.25">
      <c r="A1588" s="98" t="s">
        <v>523</v>
      </c>
      <c r="B1588" s="98" t="s">
        <v>92</v>
      </c>
      <c r="C1588" s="98" t="s">
        <v>481</v>
      </c>
      <c r="D1588" s="98" t="s">
        <v>93</v>
      </c>
      <c r="E1588" s="93">
        <v>0</v>
      </c>
      <c r="F1588" s="93">
        <f t="shared" si="27"/>
        <v>0</v>
      </c>
      <c r="K1588" s="69"/>
    </row>
    <row r="1589" spans="1:11" s="50" customFormat="1" x14ac:dyDescent="0.25">
      <c r="A1589" s="98" t="s">
        <v>523</v>
      </c>
      <c r="B1589" s="98" t="s">
        <v>92</v>
      </c>
      <c r="C1589" s="98" t="s">
        <v>481</v>
      </c>
      <c r="D1589" s="98" t="s">
        <v>100</v>
      </c>
      <c r="E1589" s="93">
        <v>5.2551959023417795E-4</v>
      </c>
      <c r="F1589" s="93">
        <f t="shared" si="27"/>
        <v>5.2674963656004607E-4</v>
      </c>
      <c r="K1589" s="69"/>
    </row>
    <row r="1590" spans="1:11" s="50" customFormat="1" x14ac:dyDescent="0.25">
      <c r="A1590" s="98" t="s">
        <v>523</v>
      </c>
      <c r="B1590" s="98" t="s">
        <v>92</v>
      </c>
      <c r="C1590" s="98" t="s">
        <v>481</v>
      </c>
      <c r="D1590" s="98" t="s">
        <v>117</v>
      </c>
      <c r="E1590" s="93">
        <v>1.52966847772621E-3</v>
      </c>
      <c r="F1590" s="93">
        <f t="shared" si="27"/>
        <v>1.5332488639302427E-3</v>
      </c>
      <c r="K1590" s="69"/>
    </row>
    <row r="1591" spans="1:11" s="50" customFormat="1" x14ac:dyDescent="0.25">
      <c r="A1591" s="98" t="s">
        <v>523</v>
      </c>
      <c r="B1591" s="98" t="s">
        <v>92</v>
      </c>
      <c r="C1591" s="98" t="s">
        <v>481</v>
      </c>
      <c r="D1591" s="98" t="s">
        <v>145</v>
      </c>
      <c r="E1591" s="93">
        <v>2.11558742426038E-4</v>
      </c>
      <c r="F1591" s="93">
        <f t="shared" si="27"/>
        <v>2.1205392292675056E-4</v>
      </c>
      <c r="K1591" s="69"/>
    </row>
    <row r="1592" spans="1:11" s="50" customFormat="1" x14ac:dyDescent="0.25">
      <c r="A1592" s="98" t="s">
        <v>523</v>
      </c>
      <c r="B1592" s="98" t="s">
        <v>92</v>
      </c>
      <c r="C1592" s="98" t="s">
        <v>481</v>
      </c>
      <c r="D1592" s="98" t="s">
        <v>153</v>
      </c>
      <c r="E1592" s="93">
        <v>1.84385451925008E-3</v>
      </c>
      <c r="F1592" s="93">
        <f t="shared" si="27"/>
        <v>1.8481702983741812E-3</v>
      </c>
      <c r="K1592" s="69"/>
    </row>
    <row r="1593" spans="1:11" s="50" customFormat="1" x14ac:dyDescent="0.25">
      <c r="A1593" s="98" t="s">
        <v>523</v>
      </c>
      <c r="B1593" s="98" t="s">
        <v>92</v>
      </c>
      <c r="C1593" s="98" t="s">
        <v>481</v>
      </c>
      <c r="D1593" s="98" t="s">
        <v>168</v>
      </c>
      <c r="E1593" s="93">
        <v>5.9495411628080201E-4</v>
      </c>
      <c r="F1593" s="93">
        <f t="shared" si="27"/>
        <v>5.9634668306307018E-4</v>
      </c>
      <c r="K1593" s="69"/>
    </row>
    <row r="1594" spans="1:11" s="50" customFormat="1" x14ac:dyDescent="0.25">
      <c r="A1594" s="98" t="s">
        <v>523</v>
      </c>
      <c r="B1594" s="98" t="s">
        <v>92</v>
      </c>
      <c r="C1594" s="98" t="s">
        <v>481</v>
      </c>
      <c r="D1594" s="98" t="s">
        <v>169</v>
      </c>
      <c r="E1594" s="93">
        <v>6.36039607589658E-5</v>
      </c>
      <c r="F1594" s="93">
        <f t="shared" si="27"/>
        <v>6.3752834025911683E-5</v>
      </c>
      <c r="K1594" s="69"/>
    </row>
    <row r="1595" spans="1:11" s="50" customFormat="1" x14ac:dyDescent="0.25">
      <c r="A1595" s="98" t="s">
        <v>523</v>
      </c>
      <c r="B1595" s="98" t="s">
        <v>92</v>
      </c>
      <c r="C1595" s="98" t="s">
        <v>481</v>
      </c>
      <c r="D1595" s="98" t="s">
        <v>191</v>
      </c>
      <c r="E1595" s="93">
        <v>8.5320676281113902E-10</v>
      </c>
      <c r="F1595" s="93">
        <f t="shared" si="27"/>
        <v>8.5520380319422729E-10</v>
      </c>
      <c r="K1595" s="69"/>
    </row>
    <row r="1596" spans="1:11" s="50" customFormat="1" x14ac:dyDescent="0.25">
      <c r="A1596" s="98" t="s">
        <v>523</v>
      </c>
      <c r="B1596" s="98" t="s">
        <v>92</v>
      </c>
      <c r="C1596" s="98" t="s">
        <v>481</v>
      </c>
      <c r="D1596" s="98" t="s">
        <v>205</v>
      </c>
      <c r="E1596" s="93">
        <v>3.1698425604085499E-4</v>
      </c>
      <c r="F1596" s="93">
        <f t="shared" si="27"/>
        <v>3.177261985426128E-4</v>
      </c>
      <c r="K1596" s="69"/>
    </row>
    <row r="1597" spans="1:11" s="50" customFormat="1" x14ac:dyDescent="0.25">
      <c r="A1597" s="98" t="s">
        <v>523</v>
      </c>
      <c r="B1597" s="98" t="s">
        <v>92</v>
      </c>
      <c r="C1597" s="98" t="s">
        <v>481</v>
      </c>
      <c r="D1597" s="98" t="s">
        <v>206</v>
      </c>
      <c r="E1597" s="93">
        <v>1.4456130305044899E-4</v>
      </c>
      <c r="F1597" s="93">
        <f t="shared" si="27"/>
        <v>1.4489966741018802E-4</v>
      </c>
      <c r="K1597" s="69"/>
    </row>
    <row r="1598" spans="1:11" s="50" customFormat="1" x14ac:dyDescent="0.25">
      <c r="A1598" s="98" t="s">
        <v>523</v>
      </c>
      <c r="B1598" s="98" t="s">
        <v>92</v>
      </c>
      <c r="C1598" s="98" t="s">
        <v>481</v>
      </c>
      <c r="D1598" s="98" t="s">
        <v>207</v>
      </c>
      <c r="E1598" s="93">
        <v>0</v>
      </c>
      <c r="F1598" s="93">
        <f t="shared" si="27"/>
        <v>0</v>
      </c>
      <c r="K1598" s="69"/>
    </row>
    <row r="1599" spans="1:11" s="50" customFormat="1" x14ac:dyDescent="0.25">
      <c r="A1599" s="98" t="s">
        <v>523</v>
      </c>
      <c r="B1599" s="98" t="s">
        <v>92</v>
      </c>
      <c r="C1599" s="98" t="s">
        <v>481</v>
      </c>
      <c r="D1599" s="98" t="s">
        <v>208</v>
      </c>
      <c r="E1599" s="93">
        <v>3.0437170987055497E-4</v>
      </c>
      <c r="F1599" s="93">
        <f t="shared" ref="F1599:F1662" si="28">E1599+(E1599*VLOOKUP(A1599,$A$29:$F$36,6,0))</f>
        <v>3.0508413108259319E-4</v>
      </c>
      <c r="K1599" s="69"/>
    </row>
    <row r="1600" spans="1:11" s="50" customFormat="1" x14ac:dyDescent="0.25">
      <c r="A1600" s="98" t="s">
        <v>523</v>
      </c>
      <c r="B1600" s="98" t="s">
        <v>92</v>
      </c>
      <c r="C1600" s="98" t="s">
        <v>481</v>
      </c>
      <c r="D1600" s="98" t="s">
        <v>209</v>
      </c>
      <c r="E1600" s="93">
        <v>1.6801180760416201E-4</v>
      </c>
      <c r="F1600" s="93">
        <f t="shared" si="28"/>
        <v>1.6840506089192979E-4</v>
      </c>
      <c r="K1600" s="69"/>
    </row>
    <row r="1601" spans="1:11" s="50" customFormat="1" x14ac:dyDescent="0.25">
      <c r="A1601" s="98" t="s">
        <v>523</v>
      </c>
      <c r="B1601" s="98" t="s">
        <v>92</v>
      </c>
      <c r="C1601" s="98" t="s">
        <v>481</v>
      </c>
      <c r="D1601" s="98" t="s">
        <v>210</v>
      </c>
      <c r="E1601" s="93">
        <v>8.9177885500837806E-5</v>
      </c>
      <c r="F1601" s="93">
        <f t="shared" si="28"/>
        <v>8.9386617834412877E-5</v>
      </c>
      <c r="K1601" s="69"/>
    </row>
    <row r="1602" spans="1:11" s="50" customFormat="1" x14ac:dyDescent="0.25">
      <c r="A1602" s="98" t="s">
        <v>523</v>
      </c>
      <c r="B1602" s="98" t="s">
        <v>92</v>
      </c>
      <c r="C1602" s="98" t="s">
        <v>481</v>
      </c>
      <c r="D1602" s="98" t="s">
        <v>218</v>
      </c>
      <c r="E1602" s="93">
        <v>1.8171940885995401E-3</v>
      </c>
      <c r="F1602" s="93">
        <f t="shared" si="28"/>
        <v>1.8214474655499123E-3</v>
      </c>
      <c r="K1602" s="69"/>
    </row>
    <row r="1603" spans="1:11" s="50" customFormat="1" x14ac:dyDescent="0.25">
      <c r="A1603" s="98" t="s">
        <v>523</v>
      </c>
      <c r="B1603" s="98" t="s">
        <v>92</v>
      </c>
      <c r="C1603" s="98" t="s">
        <v>481</v>
      </c>
      <c r="D1603" s="98" t="s">
        <v>224</v>
      </c>
      <c r="E1603" s="93">
        <v>5.4009672430878905E-4</v>
      </c>
      <c r="F1603" s="93">
        <f t="shared" si="28"/>
        <v>5.4136089029554774E-4</v>
      </c>
      <c r="K1603" s="69"/>
    </row>
    <row r="1604" spans="1:11" s="50" customFormat="1" x14ac:dyDescent="0.25">
      <c r="A1604" s="98" t="s">
        <v>523</v>
      </c>
      <c r="B1604" s="98" t="s">
        <v>92</v>
      </c>
      <c r="C1604" s="98" t="s">
        <v>481</v>
      </c>
      <c r="D1604" s="98" t="s">
        <v>225</v>
      </c>
      <c r="E1604" s="93">
        <v>0</v>
      </c>
      <c r="F1604" s="93">
        <f t="shared" si="28"/>
        <v>0</v>
      </c>
      <c r="K1604" s="69"/>
    </row>
    <row r="1605" spans="1:11" s="50" customFormat="1" x14ac:dyDescent="0.25">
      <c r="A1605" s="98" t="s">
        <v>523</v>
      </c>
      <c r="B1605" s="98" t="s">
        <v>92</v>
      </c>
      <c r="C1605" s="98" t="s">
        <v>481</v>
      </c>
      <c r="D1605" s="98" t="s">
        <v>234</v>
      </c>
      <c r="E1605" s="93">
        <v>3.1074981691794299E-4</v>
      </c>
      <c r="F1605" s="93">
        <f t="shared" si="28"/>
        <v>3.1147716691148707E-4</v>
      </c>
      <c r="K1605" s="69"/>
    </row>
    <row r="1606" spans="1:11" s="50" customFormat="1" x14ac:dyDescent="0.25">
      <c r="A1606" s="98" t="s">
        <v>523</v>
      </c>
      <c r="B1606" s="98" t="s">
        <v>92</v>
      </c>
      <c r="C1606" s="98" t="s">
        <v>481</v>
      </c>
      <c r="D1606" s="98" t="s">
        <v>255</v>
      </c>
      <c r="E1606" s="93">
        <v>8.7854014701996904E-4</v>
      </c>
      <c r="F1606" s="93">
        <f t="shared" si="28"/>
        <v>8.8059648345356991E-4</v>
      </c>
      <c r="K1606" s="69"/>
    </row>
    <row r="1607" spans="1:11" s="50" customFormat="1" x14ac:dyDescent="0.25">
      <c r="A1607" s="98" t="s">
        <v>523</v>
      </c>
      <c r="B1607" s="98" t="s">
        <v>92</v>
      </c>
      <c r="C1607" s="98" t="s">
        <v>481</v>
      </c>
      <c r="D1607" s="98" t="s">
        <v>258</v>
      </c>
      <c r="E1607" s="93">
        <v>4.2929542193591899E-4</v>
      </c>
      <c r="F1607" s="93">
        <f t="shared" si="28"/>
        <v>4.3030024319525392E-4</v>
      </c>
      <c r="K1607" s="69"/>
    </row>
    <row r="1608" spans="1:11" s="50" customFormat="1" x14ac:dyDescent="0.25">
      <c r="A1608" s="98" t="s">
        <v>523</v>
      </c>
      <c r="B1608" s="98" t="s">
        <v>92</v>
      </c>
      <c r="C1608" s="98" t="s">
        <v>481</v>
      </c>
      <c r="D1608" s="98" t="s">
        <v>259</v>
      </c>
      <c r="E1608" s="93">
        <v>3.8212752865923201E-4</v>
      </c>
      <c r="F1608" s="93">
        <f t="shared" si="28"/>
        <v>3.8302194738571734E-4</v>
      </c>
      <c r="K1608" s="69"/>
    </row>
    <row r="1609" spans="1:11" s="50" customFormat="1" x14ac:dyDescent="0.25">
      <c r="A1609" s="98" t="s">
        <v>523</v>
      </c>
      <c r="B1609" s="98" t="s">
        <v>92</v>
      </c>
      <c r="C1609" s="98" t="s">
        <v>481</v>
      </c>
      <c r="D1609" s="98" t="s">
        <v>261</v>
      </c>
      <c r="E1609" s="93">
        <v>1.6888738187503501E-4</v>
      </c>
      <c r="F1609" s="93">
        <f t="shared" si="28"/>
        <v>1.6928268455722103E-4</v>
      </c>
      <c r="K1609" s="69"/>
    </row>
    <row r="1610" spans="1:11" s="50" customFormat="1" x14ac:dyDescent="0.25">
      <c r="A1610" s="98" t="s">
        <v>523</v>
      </c>
      <c r="B1610" s="98" t="s">
        <v>92</v>
      </c>
      <c r="C1610" s="98" t="s">
        <v>481</v>
      </c>
      <c r="D1610" s="98" t="s">
        <v>271</v>
      </c>
      <c r="E1610" s="93">
        <v>4.4031043321808198E-4</v>
      </c>
      <c r="F1610" s="93">
        <f t="shared" si="28"/>
        <v>4.4134103653085277E-4</v>
      </c>
      <c r="K1610" s="69"/>
    </row>
    <row r="1611" spans="1:11" s="50" customFormat="1" x14ac:dyDescent="0.25">
      <c r="A1611" s="98" t="s">
        <v>523</v>
      </c>
      <c r="B1611" s="98" t="s">
        <v>92</v>
      </c>
      <c r="C1611" s="98" t="s">
        <v>481</v>
      </c>
      <c r="D1611" s="98" t="s">
        <v>286</v>
      </c>
      <c r="E1611" s="93">
        <v>4.9878374011661003E-5</v>
      </c>
      <c r="F1611" s="93">
        <f t="shared" si="28"/>
        <v>4.9995120773976715E-5</v>
      </c>
      <c r="K1611" s="69"/>
    </row>
    <row r="1612" spans="1:11" s="50" customFormat="1" x14ac:dyDescent="0.25">
      <c r="A1612" s="98" t="s">
        <v>523</v>
      </c>
      <c r="B1612" s="98" t="s">
        <v>92</v>
      </c>
      <c r="C1612" s="98" t="s">
        <v>481</v>
      </c>
      <c r="D1612" s="98" t="s">
        <v>288</v>
      </c>
      <c r="E1612" s="93">
        <v>2.75499384441622E-4</v>
      </c>
      <c r="F1612" s="93">
        <f t="shared" si="28"/>
        <v>2.7614422625515044E-4</v>
      </c>
      <c r="K1612" s="69"/>
    </row>
    <row r="1613" spans="1:11" s="50" customFormat="1" x14ac:dyDescent="0.25">
      <c r="A1613" s="98" t="s">
        <v>523</v>
      </c>
      <c r="B1613" s="98" t="s">
        <v>92</v>
      </c>
      <c r="C1613" s="98" t="s">
        <v>481</v>
      </c>
      <c r="D1613" s="98" t="s">
        <v>298</v>
      </c>
      <c r="E1613" s="93">
        <v>1.3149342200530201E-3</v>
      </c>
      <c r="F1613" s="93">
        <f t="shared" si="28"/>
        <v>1.3180119930536684E-3</v>
      </c>
      <c r="K1613" s="69"/>
    </row>
    <row r="1614" spans="1:11" s="50" customFormat="1" x14ac:dyDescent="0.25">
      <c r="A1614" s="98" t="s">
        <v>523</v>
      </c>
      <c r="B1614" s="98" t="s">
        <v>92</v>
      </c>
      <c r="C1614" s="98" t="s">
        <v>481</v>
      </c>
      <c r="D1614" s="98" t="s">
        <v>326</v>
      </c>
      <c r="E1614" s="93">
        <v>7.1243204971296805E-4</v>
      </c>
      <c r="F1614" s="93">
        <f t="shared" si="28"/>
        <v>7.1409958873808719E-4</v>
      </c>
      <c r="K1614" s="69"/>
    </row>
    <row r="1615" spans="1:11" s="50" customFormat="1" x14ac:dyDescent="0.25">
      <c r="A1615" s="98" t="s">
        <v>523</v>
      </c>
      <c r="B1615" s="98" t="s">
        <v>92</v>
      </c>
      <c r="C1615" s="98" t="s">
        <v>481</v>
      </c>
      <c r="D1615" s="98" t="s">
        <v>343</v>
      </c>
      <c r="E1615" s="93">
        <v>1.8338601190387099E-4</v>
      </c>
      <c r="F1615" s="93">
        <f t="shared" si="28"/>
        <v>1.838152504981115E-4</v>
      </c>
      <c r="K1615" s="69"/>
    </row>
    <row r="1616" spans="1:11" s="50" customFormat="1" x14ac:dyDescent="0.25">
      <c r="A1616" s="98" t="s">
        <v>523</v>
      </c>
      <c r="B1616" s="98" t="s">
        <v>92</v>
      </c>
      <c r="C1616" s="98" t="s">
        <v>481</v>
      </c>
      <c r="D1616" s="98" t="s">
        <v>344</v>
      </c>
      <c r="E1616" s="93">
        <v>3.21278907362046E-4</v>
      </c>
      <c r="F1616" s="93">
        <f t="shared" si="28"/>
        <v>3.2203090204868272E-4</v>
      </c>
      <c r="K1616" s="69"/>
    </row>
    <row r="1617" spans="1:11" s="50" customFormat="1" x14ac:dyDescent="0.25">
      <c r="A1617" s="98" t="s">
        <v>523</v>
      </c>
      <c r="B1617" s="98" t="s">
        <v>92</v>
      </c>
      <c r="C1617" s="98" t="s">
        <v>481</v>
      </c>
      <c r="D1617" s="98" t="s">
        <v>345</v>
      </c>
      <c r="E1617" s="93">
        <v>0</v>
      </c>
      <c r="F1617" s="93">
        <f t="shared" si="28"/>
        <v>0</v>
      </c>
      <c r="K1617" s="69"/>
    </row>
    <row r="1618" spans="1:11" s="50" customFormat="1" x14ac:dyDescent="0.25">
      <c r="A1618" s="98" t="s">
        <v>523</v>
      </c>
      <c r="B1618" s="98" t="s">
        <v>92</v>
      </c>
      <c r="C1618" s="98" t="s">
        <v>481</v>
      </c>
      <c r="D1618" s="98" t="s">
        <v>360</v>
      </c>
      <c r="E1618" s="93">
        <v>2.0321279966552101E-4</v>
      </c>
      <c r="F1618" s="93">
        <f t="shared" si="28"/>
        <v>2.0368844541164164E-4</v>
      </c>
      <c r="K1618" s="69"/>
    </row>
    <row r="1619" spans="1:11" s="50" customFormat="1" x14ac:dyDescent="0.25">
      <c r="A1619" s="98" t="s">
        <v>523</v>
      </c>
      <c r="B1619" s="98" t="s">
        <v>92</v>
      </c>
      <c r="C1619" s="98" t="s">
        <v>481</v>
      </c>
      <c r="D1619" s="98" t="s">
        <v>388</v>
      </c>
      <c r="E1619" s="93">
        <v>6.4894708391692298E-4</v>
      </c>
      <c r="F1619" s="93">
        <f t="shared" si="28"/>
        <v>6.5046602819814211E-4</v>
      </c>
      <c r="K1619" s="69"/>
    </row>
    <row r="1620" spans="1:11" s="50" customFormat="1" x14ac:dyDescent="0.25">
      <c r="A1620" s="98" t="s">
        <v>523</v>
      </c>
      <c r="B1620" s="98" t="s">
        <v>92</v>
      </c>
      <c r="C1620" s="98" t="s">
        <v>481</v>
      </c>
      <c r="D1620" s="98" t="s">
        <v>393</v>
      </c>
      <c r="E1620" s="93">
        <v>1.64781453586185E-3</v>
      </c>
      <c r="F1620" s="93">
        <f t="shared" si="28"/>
        <v>1.651671458140705E-3</v>
      </c>
      <c r="K1620" s="69"/>
    </row>
    <row r="1621" spans="1:11" s="50" customFormat="1" x14ac:dyDescent="0.25">
      <c r="A1621" s="98" t="s">
        <v>523</v>
      </c>
      <c r="B1621" s="98" t="s">
        <v>92</v>
      </c>
      <c r="C1621" s="98" t="s">
        <v>481</v>
      </c>
      <c r="D1621" s="98" t="s">
        <v>400</v>
      </c>
      <c r="E1621" s="93">
        <v>1.45629818727566E-3</v>
      </c>
      <c r="F1621" s="93">
        <f t="shared" si="28"/>
        <v>1.4597068408594943E-3</v>
      </c>
      <c r="K1621" s="69"/>
    </row>
    <row r="1622" spans="1:11" s="50" customFormat="1" x14ac:dyDescent="0.25">
      <c r="A1622" s="98" t="s">
        <v>523</v>
      </c>
      <c r="B1622" s="98" t="s">
        <v>92</v>
      </c>
      <c r="C1622" s="98" t="s">
        <v>481</v>
      </c>
      <c r="D1622" s="98" t="s">
        <v>419</v>
      </c>
      <c r="E1622" s="93">
        <v>1.3109331032926301E-4</v>
      </c>
      <c r="F1622" s="93">
        <f t="shared" si="28"/>
        <v>1.3140015111638673E-4</v>
      </c>
      <c r="K1622" s="69"/>
    </row>
    <row r="1623" spans="1:11" s="50" customFormat="1" x14ac:dyDescent="0.25">
      <c r="A1623" s="98" t="s">
        <v>524</v>
      </c>
      <c r="B1623" s="98" t="s">
        <v>92</v>
      </c>
      <c r="C1623" s="98" t="s">
        <v>481</v>
      </c>
      <c r="D1623" s="98" t="s">
        <v>91</v>
      </c>
      <c r="E1623" s="93">
        <v>1.0501785300752601E-3</v>
      </c>
      <c r="F1623" s="93">
        <f t="shared" si="28"/>
        <v>1.0507585084300166E-3</v>
      </c>
      <c r="K1623" s="69"/>
    </row>
    <row r="1624" spans="1:11" s="50" customFormat="1" x14ac:dyDescent="0.25">
      <c r="A1624" s="98" t="s">
        <v>524</v>
      </c>
      <c r="B1624" s="98" t="s">
        <v>92</v>
      </c>
      <c r="C1624" s="98" t="s">
        <v>481</v>
      </c>
      <c r="D1624" s="98" t="s">
        <v>93</v>
      </c>
      <c r="E1624" s="93">
        <v>0</v>
      </c>
      <c r="F1624" s="93">
        <f t="shared" si="28"/>
        <v>0</v>
      </c>
      <c r="K1624" s="69"/>
    </row>
    <row r="1625" spans="1:11" s="50" customFormat="1" x14ac:dyDescent="0.25">
      <c r="A1625" s="98" t="s">
        <v>524</v>
      </c>
      <c r="B1625" s="98" t="s">
        <v>92</v>
      </c>
      <c r="C1625" s="98" t="s">
        <v>481</v>
      </c>
      <c r="D1625" s="98" t="s">
        <v>100</v>
      </c>
      <c r="E1625" s="93">
        <v>7.0612700898195903E-4</v>
      </c>
      <c r="F1625" s="93">
        <f t="shared" si="28"/>
        <v>7.0651697922910267E-4</v>
      </c>
      <c r="K1625" s="69"/>
    </row>
    <row r="1626" spans="1:11" s="50" customFormat="1" x14ac:dyDescent="0.25">
      <c r="A1626" s="98" t="s">
        <v>524</v>
      </c>
      <c r="B1626" s="98" t="s">
        <v>92</v>
      </c>
      <c r="C1626" s="98" t="s">
        <v>481</v>
      </c>
      <c r="D1626" s="98" t="s">
        <v>117</v>
      </c>
      <c r="E1626" s="93">
        <v>1.9691047670332101E-3</v>
      </c>
      <c r="F1626" s="93">
        <f t="shared" si="28"/>
        <v>1.9701922375064875E-3</v>
      </c>
      <c r="K1626" s="69"/>
    </row>
    <row r="1627" spans="1:11" s="50" customFormat="1" x14ac:dyDescent="0.25">
      <c r="A1627" s="98" t="s">
        <v>524</v>
      </c>
      <c r="B1627" s="98" t="s">
        <v>92</v>
      </c>
      <c r="C1627" s="98" t="s">
        <v>481</v>
      </c>
      <c r="D1627" s="98" t="s">
        <v>145</v>
      </c>
      <c r="E1627" s="93">
        <v>1.7059887741432901E-4</v>
      </c>
      <c r="F1627" s="93">
        <f t="shared" si="28"/>
        <v>1.7069309344847224E-4</v>
      </c>
      <c r="K1627" s="69"/>
    </row>
    <row r="1628" spans="1:11" s="50" customFormat="1" x14ac:dyDescent="0.25">
      <c r="A1628" s="98" t="s">
        <v>524</v>
      </c>
      <c r="B1628" s="98" t="s">
        <v>92</v>
      </c>
      <c r="C1628" s="98" t="s">
        <v>481</v>
      </c>
      <c r="D1628" s="98" t="s">
        <v>153</v>
      </c>
      <c r="E1628" s="93">
        <v>5.58985693800069E-3</v>
      </c>
      <c r="F1628" s="93">
        <f t="shared" si="28"/>
        <v>5.5929440283737841E-3</v>
      </c>
      <c r="K1628" s="69"/>
    </row>
    <row r="1629" spans="1:11" s="50" customFormat="1" x14ac:dyDescent="0.25">
      <c r="A1629" s="98" t="s">
        <v>524</v>
      </c>
      <c r="B1629" s="98" t="s">
        <v>92</v>
      </c>
      <c r="C1629" s="98" t="s">
        <v>481</v>
      </c>
      <c r="D1629" s="98" t="s">
        <v>168</v>
      </c>
      <c r="E1629" s="93">
        <v>1.3597733058009201E-3</v>
      </c>
      <c r="F1629" s="93">
        <f t="shared" si="28"/>
        <v>1.3605242629593029E-3</v>
      </c>
      <c r="K1629" s="69"/>
    </row>
    <row r="1630" spans="1:11" s="50" customFormat="1" x14ac:dyDescent="0.25">
      <c r="A1630" s="98" t="s">
        <v>524</v>
      </c>
      <c r="B1630" s="98" t="s">
        <v>92</v>
      </c>
      <c r="C1630" s="98" t="s">
        <v>481</v>
      </c>
      <c r="D1630" s="98" t="s">
        <v>169</v>
      </c>
      <c r="E1630" s="93">
        <v>2.7315080259780699E-5</v>
      </c>
      <c r="F1630" s="93">
        <f t="shared" si="28"/>
        <v>2.733016546182532E-5</v>
      </c>
      <c r="K1630" s="69"/>
    </row>
    <row r="1631" spans="1:11" s="50" customFormat="1" x14ac:dyDescent="0.25">
      <c r="A1631" s="98" t="s">
        <v>524</v>
      </c>
      <c r="B1631" s="98" t="s">
        <v>92</v>
      </c>
      <c r="C1631" s="98" t="s">
        <v>481</v>
      </c>
      <c r="D1631" s="98" t="s">
        <v>191</v>
      </c>
      <c r="E1631" s="93">
        <v>5.79389897463848E-9</v>
      </c>
      <c r="F1631" s="93">
        <f t="shared" si="28"/>
        <v>5.7970987505800949E-9</v>
      </c>
      <c r="K1631" s="69"/>
    </row>
    <row r="1632" spans="1:11" s="50" customFormat="1" x14ac:dyDescent="0.25">
      <c r="A1632" s="98" t="s">
        <v>524</v>
      </c>
      <c r="B1632" s="98" t="s">
        <v>92</v>
      </c>
      <c r="C1632" s="98" t="s">
        <v>481</v>
      </c>
      <c r="D1632" s="98" t="s">
        <v>205</v>
      </c>
      <c r="E1632" s="93">
        <v>0</v>
      </c>
      <c r="F1632" s="93">
        <f t="shared" si="28"/>
        <v>0</v>
      </c>
      <c r="K1632" s="69"/>
    </row>
    <row r="1633" spans="1:11" s="50" customFormat="1" x14ac:dyDescent="0.25">
      <c r="A1633" s="98" t="s">
        <v>524</v>
      </c>
      <c r="B1633" s="98" t="s">
        <v>92</v>
      </c>
      <c r="C1633" s="98" t="s">
        <v>481</v>
      </c>
      <c r="D1633" s="98" t="s">
        <v>206</v>
      </c>
      <c r="E1633" s="93">
        <v>0</v>
      </c>
      <c r="F1633" s="93">
        <f t="shared" si="28"/>
        <v>0</v>
      </c>
      <c r="K1633" s="69"/>
    </row>
    <row r="1634" spans="1:11" s="50" customFormat="1" x14ac:dyDescent="0.25">
      <c r="A1634" s="98" t="s">
        <v>524</v>
      </c>
      <c r="B1634" s="98" t="s">
        <v>92</v>
      </c>
      <c r="C1634" s="98" t="s">
        <v>481</v>
      </c>
      <c r="D1634" s="98" t="s">
        <v>207</v>
      </c>
      <c r="E1634" s="93">
        <v>0</v>
      </c>
      <c r="F1634" s="93">
        <f t="shared" si="28"/>
        <v>0</v>
      </c>
      <c r="K1634" s="69"/>
    </row>
    <row r="1635" spans="1:11" s="50" customFormat="1" x14ac:dyDescent="0.25">
      <c r="A1635" s="98" t="s">
        <v>524</v>
      </c>
      <c r="B1635" s="98" t="s">
        <v>92</v>
      </c>
      <c r="C1635" s="98" t="s">
        <v>481</v>
      </c>
      <c r="D1635" s="98" t="s">
        <v>208</v>
      </c>
      <c r="E1635" s="93">
        <v>0</v>
      </c>
      <c r="F1635" s="93">
        <f t="shared" si="28"/>
        <v>0</v>
      </c>
      <c r="K1635" s="69"/>
    </row>
    <row r="1636" spans="1:11" s="50" customFormat="1" x14ac:dyDescent="0.25">
      <c r="A1636" s="98" t="s">
        <v>524</v>
      </c>
      <c r="B1636" s="98" t="s">
        <v>92</v>
      </c>
      <c r="C1636" s="98" t="s">
        <v>481</v>
      </c>
      <c r="D1636" s="98" t="s">
        <v>209</v>
      </c>
      <c r="E1636" s="93">
        <v>0</v>
      </c>
      <c r="F1636" s="93">
        <f t="shared" si="28"/>
        <v>0</v>
      </c>
      <c r="K1636" s="69"/>
    </row>
    <row r="1637" spans="1:11" s="50" customFormat="1" x14ac:dyDescent="0.25">
      <c r="A1637" s="98" t="s">
        <v>524</v>
      </c>
      <c r="B1637" s="98" t="s">
        <v>92</v>
      </c>
      <c r="C1637" s="98" t="s">
        <v>481</v>
      </c>
      <c r="D1637" s="98" t="s">
        <v>210</v>
      </c>
      <c r="E1637" s="93">
        <v>0</v>
      </c>
      <c r="F1637" s="93">
        <f t="shared" si="28"/>
        <v>0</v>
      </c>
      <c r="K1637" s="69"/>
    </row>
    <row r="1638" spans="1:11" s="50" customFormat="1" x14ac:dyDescent="0.25">
      <c r="A1638" s="98" t="s">
        <v>524</v>
      </c>
      <c r="B1638" s="98" t="s">
        <v>92</v>
      </c>
      <c r="C1638" s="98" t="s">
        <v>481</v>
      </c>
      <c r="D1638" s="98" t="s">
        <v>218</v>
      </c>
      <c r="E1638" s="93">
        <v>6.0979130470577196E-3</v>
      </c>
      <c r="F1638" s="93">
        <f t="shared" si="28"/>
        <v>6.1012807197678319E-3</v>
      </c>
      <c r="K1638" s="69"/>
    </row>
    <row r="1639" spans="1:11" s="50" customFormat="1" x14ac:dyDescent="0.25">
      <c r="A1639" s="98" t="s">
        <v>524</v>
      </c>
      <c r="B1639" s="98" t="s">
        <v>92</v>
      </c>
      <c r="C1639" s="98" t="s">
        <v>481</v>
      </c>
      <c r="D1639" s="98" t="s">
        <v>224</v>
      </c>
      <c r="E1639" s="93">
        <v>3.7826458228237201E-4</v>
      </c>
      <c r="F1639" s="93">
        <f t="shared" si="28"/>
        <v>3.7847348511537798E-4</v>
      </c>
      <c r="K1639" s="69"/>
    </row>
    <row r="1640" spans="1:11" s="50" customFormat="1" x14ac:dyDescent="0.25">
      <c r="A1640" s="98" t="s">
        <v>524</v>
      </c>
      <c r="B1640" s="98" t="s">
        <v>92</v>
      </c>
      <c r="C1640" s="98" t="s">
        <v>481</v>
      </c>
      <c r="D1640" s="98" t="s">
        <v>225</v>
      </c>
      <c r="E1640" s="93">
        <v>0</v>
      </c>
      <c r="F1640" s="93">
        <f t="shared" si="28"/>
        <v>0</v>
      </c>
      <c r="K1640" s="69"/>
    </row>
    <row r="1641" spans="1:11" s="50" customFormat="1" x14ac:dyDescent="0.25">
      <c r="A1641" s="98" t="s">
        <v>524</v>
      </c>
      <c r="B1641" s="98" t="s">
        <v>92</v>
      </c>
      <c r="C1641" s="98" t="s">
        <v>481</v>
      </c>
      <c r="D1641" s="98" t="s">
        <v>234</v>
      </c>
      <c r="E1641" s="93">
        <v>2.8049142675479899E-4</v>
      </c>
      <c r="F1641" s="93">
        <f t="shared" si="28"/>
        <v>2.8064633275559186E-4</v>
      </c>
      <c r="K1641" s="69"/>
    </row>
    <row r="1642" spans="1:11" s="50" customFormat="1" x14ac:dyDescent="0.25">
      <c r="A1642" s="98" t="s">
        <v>524</v>
      </c>
      <c r="B1642" s="98" t="s">
        <v>92</v>
      </c>
      <c r="C1642" s="98" t="s">
        <v>481</v>
      </c>
      <c r="D1642" s="98" t="s">
        <v>255</v>
      </c>
      <c r="E1642" s="93">
        <v>7.2906866709950805E-4</v>
      </c>
      <c r="F1642" s="93">
        <f t="shared" si="28"/>
        <v>7.2947130725443347E-4</v>
      </c>
      <c r="K1642" s="69"/>
    </row>
    <row r="1643" spans="1:11" s="50" customFormat="1" x14ac:dyDescent="0.25">
      <c r="A1643" s="98" t="s">
        <v>524</v>
      </c>
      <c r="B1643" s="98" t="s">
        <v>92</v>
      </c>
      <c r="C1643" s="98" t="s">
        <v>481</v>
      </c>
      <c r="D1643" s="98" t="s">
        <v>258</v>
      </c>
      <c r="E1643" s="93">
        <v>0</v>
      </c>
      <c r="F1643" s="93">
        <f t="shared" si="28"/>
        <v>0</v>
      </c>
      <c r="K1643" s="69"/>
    </row>
    <row r="1644" spans="1:11" s="50" customFormat="1" x14ac:dyDescent="0.25">
      <c r="A1644" s="98" t="s">
        <v>524</v>
      </c>
      <c r="B1644" s="98" t="s">
        <v>92</v>
      </c>
      <c r="C1644" s="98" t="s">
        <v>481</v>
      </c>
      <c r="D1644" s="98" t="s">
        <v>259</v>
      </c>
      <c r="E1644" s="93">
        <v>3.8019417377258301E-4</v>
      </c>
      <c r="F1644" s="93">
        <f t="shared" si="28"/>
        <v>3.8040414225420563E-4</v>
      </c>
      <c r="K1644" s="69"/>
    </row>
    <row r="1645" spans="1:11" s="50" customFormat="1" x14ac:dyDescent="0.25">
      <c r="A1645" s="98" t="s">
        <v>524</v>
      </c>
      <c r="B1645" s="98" t="s">
        <v>92</v>
      </c>
      <c r="C1645" s="98" t="s">
        <v>481</v>
      </c>
      <c r="D1645" s="98" t="s">
        <v>261</v>
      </c>
      <c r="E1645" s="93">
        <v>3.0630562209429398E-4</v>
      </c>
      <c r="F1645" s="93">
        <f t="shared" si="28"/>
        <v>3.0647478440876461E-4</v>
      </c>
      <c r="K1645" s="69"/>
    </row>
    <row r="1646" spans="1:11" s="50" customFormat="1" x14ac:dyDescent="0.25">
      <c r="A1646" s="98" t="s">
        <v>524</v>
      </c>
      <c r="B1646" s="98" t="s">
        <v>92</v>
      </c>
      <c r="C1646" s="98" t="s">
        <v>481</v>
      </c>
      <c r="D1646" s="98" t="s">
        <v>271</v>
      </c>
      <c r="E1646" s="93">
        <v>7.6178987727932202E-4</v>
      </c>
      <c r="F1646" s="93">
        <f t="shared" si="28"/>
        <v>7.6221058826039952E-4</v>
      </c>
      <c r="K1646" s="69"/>
    </row>
    <row r="1647" spans="1:11" s="50" customFormat="1" x14ac:dyDescent="0.25">
      <c r="A1647" s="98" t="s">
        <v>524</v>
      </c>
      <c r="B1647" s="98" t="s">
        <v>92</v>
      </c>
      <c r="C1647" s="98" t="s">
        <v>481</v>
      </c>
      <c r="D1647" s="98" t="s">
        <v>286</v>
      </c>
      <c r="E1647" s="93">
        <v>1.2177349940151601E-4</v>
      </c>
      <c r="F1647" s="93">
        <f t="shared" si="28"/>
        <v>1.2184075081812111E-4</v>
      </c>
      <c r="K1647" s="69"/>
    </row>
    <row r="1648" spans="1:11" s="50" customFormat="1" x14ac:dyDescent="0.25">
      <c r="A1648" s="98" t="s">
        <v>524</v>
      </c>
      <c r="B1648" s="98" t="s">
        <v>92</v>
      </c>
      <c r="C1648" s="98" t="s">
        <v>481</v>
      </c>
      <c r="D1648" s="98" t="s">
        <v>288</v>
      </c>
      <c r="E1648" s="93">
        <v>3.9154888571688203E-4</v>
      </c>
      <c r="F1648" s="93">
        <f t="shared" si="28"/>
        <v>3.9176512502481046E-4</v>
      </c>
      <c r="K1648" s="69"/>
    </row>
    <row r="1649" spans="1:11" s="50" customFormat="1" x14ac:dyDescent="0.25">
      <c r="A1649" s="98" t="s">
        <v>524</v>
      </c>
      <c r="B1649" s="98" t="s">
        <v>92</v>
      </c>
      <c r="C1649" s="98" t="s">
        <v>481</v>
      </c>
      <c r="D1649" s="98" t="s">
        <v>298</v>
      </c>
      <c r="E1649" s="93">
        <v>4.8456323683649096E-3</v>
      </c>
      <c r="F1649" s="93">
        <f t="shared" si="28"/>
        <v>4.8483084484867885E-3</v>
      </c>
      <c r="K1649" s="69"/>
    </row>
    <row r="1650" spans="1:11" s="50" customFormat="1" x14ac:dyDescent="0.25">
      <c r="A1650" s="98" t="s">
        <v>524</v>
      </c>
      <c r="B1650" s="98" t="s">
        <v>92</v>
      </c>
      <c r="C1650" s="98" t="s">
        <v>481</v>
      </c>
      <c r="D1650" s="98" t="s">
        <v>326</v>
      </c>
      <c r="E1650" s="93">
        <v>9.62285331404101E-4</v>
      </c>
      <c r="F1650" s="93">
        <f t="shared" si="28"/>
        <v>9.6281676929521262E-4</v>
      </c>
      <c r="K1650" s="69"/>
    </row>
    <row r="1651" spans="1:11" s="50" customFormat="1" x14ac:dyDescent="0.25">
      <c r="A1651" s="98" t="s">
        <v>524</v>
      </c>
      <c r="B1651" s="98" t="s">
        <v>92</v>
      </c>
      <c r="C1651" s="98" t="s">
        <v>481</v>
      </c>
      <c r="D1651" s="98" t="s">
        <v>343</v>
      </c>
      <c r="E1651" s="93">
        <v>0</v>
      </c>
      <c r="F1651" s="93">
        <f t="shared" si="28"/>
        <v>0</v>
      </c>
      <c r="K1651" s="69"/>
    </row>
    <row r="1652" spans="1:11" s="50" customFormat="1" x14ac:dyDescent="0.25">
      <c r="A1652" s="98" t="s">
        <v>524</v>
      </c>
      <c r="B1652" s="98" t="s">
        <v>92</v>
      </c>
      <c r="C1652" s="98" t="s">
        <v>481</v>
      </c>
      <c r="D1652" s="98" t="s">
        <v>344</v>
      </c>
      <c r="E1652" s="93">
        <v>0</v>
      </c>
      <c r="F1652" s="93">
        <f t="shared" si="28"/>
        <v>0</v>
      </c>
      <c r="K1652" s="69"/>
    </row>
    <row r="1653" spans="1:11" s="50" customFormat="1" x14ac:dyDescent="0.25">
      <c r="A1653" s="98" t="s">
        <v>524</v>
      </c>
      <c r="B1653" s="98" t="s">
        <v>92</v>
      </c>
      <c r="C1653" s="98" t="s">
        <v>481</v>
      </c>
      <c r="D1653" s="98" t="s">
        <v>345</v>
      </c>
      <c r="E1653" s="93">
        <v>0</v>
      </c>
      <c r="F1653" s="93">
        <f t="shared" si="28"/>
        <v>0</v>
      </c>
      <c r="K1653" s="69"/>
    </row>
    <row r="1654" spans="1:11" s="50" customFormat="1" x14ac:dyDescent="0.25">
      <c r="A1654" s="98" t="s">
        <v>524</v>
      </c>
      <c r="B1654" s="98" t="s">
        <v>92</v>
      </c>
      <c r="C1654" s="98" t="s">
        <v>481</v>
      </c>
      <c r="D1654" s="98" t="s">
        <v>360</v>
      </c>
      <c r="E1654" s="93">
        <v>0</v>
      </c>
      <c r="F1654" s="93">
        <f t="shared" si="28"/>
        <v>0</v>
      </c>
      <c r="K1654" s="69"/>
    </row>
    <row r="1655" spans="1:11" s="50" customFormat="1" x14ac:dyDescent="0.25">
      <c r="A1655" s="98" t="s">
        <v>524</v>
      </c>
      <c r="B1655" s="98" t="s">
        <v>92</v>
      </c>
      <c r="C1655" s="98" t="s">
        <v>481</v>
      </c>
      <c r="D1655" s="98" t="s">
        <v>388</v>
      </c>
      <c r="E1655" s="93">
        <v>6.9214482420577698E-4</v>
      </c>
      <c r="F1655" s="93">
        <f t="shared" si="28"/>
        <v>6.9252707256155634E-4</v>
      </c>
      <c r="K1655" s="69"/>
    </row>
    <row r="1656" spans="1:11" s="50" customFormat="1" x14ac:dyDescent="0.25">
      <c r="A1656" s="98" t="s">
        <v>524</v>
      </c>
      <c r="B1656" s="98" t="s">
        <v>92</v>
      </c>
      <c r="C1656" s="98" t="s">
        <v>481</v>
      </c>
      <c r="D1656" s="98" t="s">
        <v>393</v>
      </c>
      <c r="E1656" s="93">
        <v>4.2543706990228001E-3</v>
      </c>
      <c r="F1656" s="93">
        <f t="shared" si="28"/>
        <v>4.2567202451693643E-3</v>
      </c>
      <c r="K1656" s="69"/>
    </row>
    <row r="1657" spans="1:11" s="50" customFormat="1" x14ac:dyDescent="0.25">
      <c r="A1657" s="98" t="s">
        <v>524</v>
      </c>
      <c r="B1657" s="98" t="s">
        <v>92</v>
      </c>
      <c r="C1657" s="98" t="s">
        <v>481</v>
      </c>
      <c r="D1657" s="98" t="s">
        <v>400</v>
      </c>
      <c r="E1657" s="93">
        <v>4.8267654974488801E-3</v>
      </c>
      <c r="F1657" s="93">
        <f t="shared" si="28"/>
        <v>4.8294311580311857E-3</v>
      </c>
      <c r="K1657" s="69"/>
    </row>
    <row r="1658" spans="1:11" s="50" customFormat="1" x14ac:dyDescent="0.25">
      <c r="A1658" s="98" t="s">
        <v>524</v>
      </c>
      <c r="B1658" s="98" t="s">
        <v>92</v>
      </c>
      <c r="C1658" s="98" t="s">
        <v>481</v>
      </c>
      <c r="D1658" s="98" t="s">
        <v>419</v>
      </c>
      <c r="E1658" s="93">
        <v>1.52088601166143E-4</v>
      </c>
      <c r="F1658" s="93">
        <f t="shared" si="28"/>
        <v>1.5217259459597937E-4</v>
      </c>
      <c r="K1658" s="69"/>
    </row>
    <row r="1659" spans="1:11" s="50" customFormat="1" x14ac:dyDescent="0.25">
      <c r="A1659" s="98" t="s">
        <v>518</v>
      </c>
      <c r="B1659" s="98" t="s">
        <v>82</v>
      </c>
      <c r="C1659" s="98" t="s">
        <v>482</v>
      </c>
      <c r="D1659" s="98" t="s">
        <v>80</v>
      </c>
      <c r="E1659" s="93">
        <v>2.7895826474865199E-5</v>
      </c>
      <c r="F1659" s="93">
        <f t="shared" si="28"/>
        <v>2.7932234361892184E-5</v>
      </c>
      <c r="K1659" s="69"/>
    </row>
    <row r="1660" spans="1:11" s="50" customFormat="1" x14ac:dyDescent="0.25">
      <c r="A1660" s="98" t="s">
        <v>519</v>
      </c>
      <c r="B1660" s="98" t="s">
        <v>82</v>
      </c>
      <c r="C1660" s="98" t="s">
        <v>482</v>
      </c>
      <c r="D1660" s="98" t="s">
        <v>80</v>
      </c>
      <c r="E1660" s="93">
        <v>9.0184715623625793E-6</v>
      </c>
      <c r="F1660" s="93">
        <f t="shared" si="28"/>
        <v>9.0407151985679999E-6</v>
      </c>
      <c r="K1660" s="69"/>
    </row>
    <row r="1661" spans="1:11" s="50" customFormat="1" x14ac:dyDescent="0.25">
      <c r="A1661" s="98" t="s">
        <v>520</v>
      </c>
      <c r="B1661" s="98" t="s">
        <v>82</v>
      </c>
      <c r="C1661" s="98" t="s">
        <v>482</v>
      </c>
      <c r="D1661" s="98" t="s">
        <v>80</v>
      </c>
      <c r="E1661" s="93">
        <v>8.88326696368755E-6</v>
      </c>
      <c r="F1661" s="93">
        <f t="shared" si="28"/>
        <v>8.88326696368755E-6</v>
      </c>
      <c r="K1661" s="69"/>
    </row>
    <row r="1662" spans="1:11" s="50" customFormat="1" x14ac:dyDescent="0.25">
      <c r="A1662" s="98" t="s">
        <v>521</v>
      </c>
      <c r="B1662" s="98" t="s">
        <v>82</v>
      </c>
      <c r="C1662" s="98" t="s">
        <v>482</v>
      </c>
      <c r="D1662" s="98" t="s">
        <v>80</v>
      </c>
      <c r="E1662" s="93">
        <v>1.4028909304776899E-4</v>
      </c>
      <c r="F1662" s="93">
        <f t="shared" si="28"/>
        <v>1.4072631385776872E-4</v>
      </c>
      <c r="K1662" s="69"/>
    </row>
    <row r="1663" spans="1:11" s="50" customFormat="1" x14ac:dyDescent="0.25">
      <c r="A1663" s="98" t="s">
        <v>522</v>
      </c>
      <c r="B1663" s="98" t="s">
        <v>82</v>
      </c>
      <c r="C1663" s="98" t="s">
        <v>482</v>
      </c>
      <c r="D1663" s="98" t="s">
        <v>80</v>
      </c>
      <c r="E1663" s="93">
        <v>2.84738868374929E-5</v>
      </c>
      <c r="F1663" s="93">
        <f t="shared" ref="F1663:F1726" si="29">E1663+(E1663*VLOOKUP(A1663,$A$29:$F$36,6,0))</f>
        <v>2.8538293480886183E-5</v>
      </c>
      <c r="K1663" s="69"/>
    </row>
    <row r="1664" spans="1:11" s="50" customFormat="1" x14ac:dyDescent="0.25">
      <c r="A1664" s="98" t="s">
        <v>523</v>
      </c>
      <c r="B1664" s="98" t="s">
        <v>82</v>
      </c>
      <c r="C1664" s="98" t="s">
        <v>482</v>
      </c>
      <c r="D1664" s="98" t="s">
        <v>80</v>
      </c>
      <c r="E1664" s="93">
        <v>1.7602605165090399E-6</v>
      </c>
      <c r="F1664" s="93">
        <f t="shared" si="29"/>
        <v>1.7643806330967732E-6</v>
      </c>
      <c r="K1664" s="69"/>
    </row>
    <row r="1665" spans="1:11" s="50" customFormat="1" x14ac:dyDescent="0.25">
      <c r="A1665" s="98" t="s">
        <v>524</v>
      </c>
      <c r="B1665" s="98" t="s">
        <v>82</v>
      </c>
      <c r="C1665" s="98" t="s">
        <v>482</v>
      </c>
      <c r="D1665" s="98" t="s">
        <v>80</v>
      </c>
      <c r="E1665" s="93">
        <v>1.8883802469823301E-6</v>
      </c>
      <c r="F1665" s="93">
        <f t="shared" si="29"/>
        <v>1.8894231360125608E-6</v>
      </c>
      <c r="K1665" s="69"/>
    </row>
    <row r="1666" spans="1:11" s="50" customFormat="1" x14ac:dyDescent="0.25">
      <c r="A1666" s="98" t="s">
        <v>518</v>
      </c>
      <c r="B1666" s="98" t="s">
        <v>127</v>
      </c>
      <c r="C1666" s="98" t="s">
        <v>483</v>
      </c>
      <c r="D1666" s="98" t="s">
        <v>126</v>
      </c>
      <c r="E1666" s="93">
        <v>3.8891212579038998E-4</v>
      </c>
      <c r="F1666" s="93">
        <f t="shared" si="29"/>
        <v>3.8941970955930818E-4</v>
      </c>
      <c r="K1666" s="69"/>
    </row>
    <row r="1667" spans="1:11" s="50" customFormat="1" x14ac:dyDescent="0.25">
      <c r="A1667" s="98" t="s">
        <v>518</v>
      </c>
      <c r="B1667" s="98" t="s">
        <v>127</v>
      </c>
      <c r="C1667" s="98" t="s">
        <v>483</v>
      </c>
      <c r="D1667" s="98" t="s">
        <v>384</v>
      </c>
      <c r="E1667" s="93">
        <v>6.5799920010663597E-5</v>
      </c>
      <c r="F1667" s="93">
        <f t="shared" si="29"/>
        <v>6.5885797948579916E-5</v>
      </c>
      <c r="K1667" s="69"/>
    </row>
    <row r="1668" spans="1:11" s="50" customFormat="1" x14ac:dyDescent="0.25">
      <c r="A1668" s="98" t="s">
        <v>519</v>
      </c>
      <c r="B1668" s="98" t="s">
        <v>127</v>
      </c>
      <c r="C1668" s="98" t="s">
        <v>483</v>
      </c>
      <c r="D1668" s="98" t="s">
        <v>126</v>
      </c>
      <c r="E1668" s="93">
        <v>1.2968822111135601E-3</v>
      </c>
      <c r="F1668" s="93">
        <f t="shared" si="29"/>
        <v>1.3000809101287771E-3</v>
      </c>
      <c r="K1668" s="69"/>
    </row>
    <row r="1669" spans="1:11" s="50" customFormat="1" x14ac:dyDescent="0.25">
      <c r="A1669" s="98" t="s">
        <v>519</v>
      </c>
      <c r="B1669" s="98" t="s">
        <v>127</v>
      </c>
      <c r="C1669" s="98" t="s">
        <v>483</v>
      </c>
      <c r="D1669" s="98" t="s">
        <v>384</v>
      </c>
      <c r="E1669" s="93">
        <v>2.3760077896473801E-4</v>
      </c>
      <c r="F1669" s="93">
        <f t="shared" si="29"/>
        <v>2.3818681011789625E-4</v>
      </c>
      <c r="K1669" s="69"/>
    </row>
    <row r="1670" spans="1:11" s="50" customFormat="1" x14ac:dyDescent="0.25">
      <c r="A1670" s="98" t="s">
        <v>520</v>
      </c>
      <c r="B1670" s="98" t="s">
        <v>127</v>
      </c>
      <c r="C1670" s="98" t="s">
        <v>483</v>
      </c>
      <c r="D1670" s="98" t="s">
        <v>126</v>
      </c>
      <c r="E1670" s="93">
        <v>1.32713523324682E-3</v>
      </c>
      <c r="F1670" s="93">
        <f t="shared" si="29"/>
        <v>1.32713523324682E-3</v>
      </c>
      <c r="K1670" s="69"/>
    </row>
    <row r="1671" spans="1:11" s="50" customFormat="1" x14ac:dyDescent="0.25">
      <c r="A1671" s="98" t="s">
        <v>520</v>
      </c>
      <c r="B1671" s="98" t="s">
        <v>127</v>
      </c>
      <c r="C1671" s="98" t="s">
        <v>483</v>
      </c>
      <c r="D1671" s="98" t="s">
        <v>384</v>
      </c>
      <c r="E1671" s="93">
        <v>2.4398277985311501E-4</v>
      </c>
      <c r="F1671" s="93">
        <f t="shared" si="29"/>
        <v>2.4398277985311501E-4</v>
      </c>
      <c r="K1671" s="69"/>
    </row>
    <row r="1672" spans="1:11" s="50" customFormat="1" x14ac:dyDescent="0.25">
      <c r="A1672" s="98" t="s">
        <v>521</v>
      </c>
      <c r="B1672" s="98" t="s">
        <v>127</v>
      </c>
      <c r="C1672" s="98" t="s">
        <v>483</v>
      </c>
      <c r="D1672" s="98" t="s">
        <v>126</v>
      </c>
      <c r="E1672" s="93">
        <v>1.4449923311091299E-3</v>
      </c>
      <c r="F1672" s="93">
        <f t="shared" si="29"/>
        <v>1.4494957511806805E-3</v>
      </c>
      <c r="K1672" s="69"/>
    </row>
    <row r="1673" spans="1:11" s="50" customFormat="1" x14ac:dyDescent="0.25">
      <c r="A1673" s="98" t="s">
        <v>521</v>
      </c>
      <c r="B1673" s="98" t="s">
        <v>127</v>
      </c>
      <c r="C1673" s="98" t="s">
        <v>483</v>
      </c>
      <c r="D1673" s="98" t="s">
        <v>384</v>
      </c>
      <c r="E1673" s="93">
        <v>2.68902586059712E-4</v>
      </c>
      <c r="F1673" s="93">
        <f t="shared" si="29"/>
        <v>2.6974063985230453E-4</v>
      </c>
      <c r="K1673" s="69"/>
    </row>
    <row r="1674" spans="1:11" s="50" customFormat="1" x14ac:dyDescent="0.25">
      <c r="A1674" s="98" t="s">
        <v>522</v>
      </c>
      <c r="B1674" s="98" t="s">
        <v>127</v>
      </c>
      <c r="C1674" s="98" t="s">
        <v>483</v>
      </c>
      <c r="D1674" s="98" t="s">
        <v>126</v>
      </c>
      <c r="E1674" s="93">
        <v>1.0120997649258399E-3</v>
      </c>
      <c r="F1674" s="93">
        <f t="shared" si="29"/>
        <v>1.0143890887898432E-3</v>
      </c>
      <c r="K1674" s="69"/>
    </row>
    <row r="1675" spans="1:11" s="50" customFormat="1" x14ac:dyDescent="0.25">
      <c r="A1675" s="98" t="s">
        <v>522</v>
      </c>
      <c r="B1675" s="98" t="s">
        <v>127</v>
      </c>
      <c r="C1675" s="98" t="s">
        <v>483</v>
      </c>
      <c r="D1675" s="98" t="s">
        <v>384</v>
      </c>
      <c r="E1675" s="93">
        <v>1.9306652475416301E-4</v>
      </c>
      <c r="F1675" s="93">
        <f t="shared" si="29"/>
        <v>1.9350323249561009E-4</v>
      </c>
      <c r="K1675" s="69"/>
    </row>
    <row r="1676" spans="1:11" s="50" customFormat="1" x14ac:dyDescent="0.25">
      <c r="A1676" s="98" t="s">
        <v>523</v>
      </c>
      <c r="B1676" s="98" t="s">
        <v>127</v>
      </c>
      <c r="C1676" s="98" t="s">
        <v>483</v>
      </c>
      <c r="D1676" s="98" t="s">
        <v>126</v>
      </c>
      <c r="E1676" s="93">
        <v>2.9184045978200899E-4</v>
      </c>
      <c r="F1676" s="93">
        <f t="shared" si="29"/>
        <v>2.925235499882838E-4</v>
      </c>
      <c r="K1676" s="69"/>
    </row>
    <row r="1677" spans="1:11" s="50" customFormat="1" x14ac:dyDescent="0.25">
      <c r="A1677" s="98" t="s">
        <v>523</v>
      </c>
      <c r="B1677" s="98" t="s">
        <v>127</v>
      </c>
      <c r="C1677" s="98" t="s">
        <v>483</v>
      </c>
      <c r="D1677" s="98" t="s">
        <v>384</v>
      </c>
      <c r="E1677" s="93">
        <v>5.2900977834476603E-5</v>
      </c>
      <c r="F1677" s="93">
        <f t="shared" si="29"/>
        <v>5.302479939056956E-5</v>
      </c>
      <c r="K1677" s="69"/>
    </row>
    <row r="1678" spans="1:11" s="50" customFormat="1" x14ac:dyDescent="0.25">
      <c r="A1678" s="98" t="s">
        <v>524</v>
      </c>
      <c r="B1678" s="98" t="s">
        <v>127</v>
      </c>
      <c r="C1678" s="98" t="s">
        <v>483</v>
      </c>
      <c r="D1678" s="98" t="s">
        <v>126</v>
      </c>
      <c r="E1678" s="93">
        <v>2.5692981233706099E-4</v>
      </c>
      <c r="F1678" s="93">
        <f t="shared" si="29"/>
        <v>2.5707170604901531E-4</v>
      </c>
      <c r="K1678" s="69"/>
    </row>
    <row r="1679" spans="1:11" s="50" customFormat="1" x14ac:dyDescent="0.25">
      <c r="A1679" s="98" t="s">
        <v>524</v>
      </c>
      <c r="B1679" s="98" t="s">
        <v>127</v>
      </c>
      <c r="C1679" s="98" t="s">
        <v>483</v>
      </c>
      <c r="D1679" s="98" t="s">
        <v>384</v>
      </c>
      <c r="E1679" s="93">
        <v>4.9556750671439002E-5</v>
      </c>
      <c r="F1679" s="93">
        <f t="shared" si="29"/>
        <v>4.9584119201549244E-5</v>
      </c>
      <c r="K1679" s="69"/>
    </row>
    <row r="1680" spans="1:11" s="50" customFormat="1" x14ac:dyDescent="0.25">
      <c r="A1680" s="98" t="s">
        <v>518</v>
      </c>
      <c r="B1680" s="98" t="s">
        <v>339</v>
      </c>
      <c r="C1680" s="98" t="s">
        <v>484</v>
      </c>
      <c r="D1680" s="98" t="s">
        <v>338</v>
      </c>
      <c r="E1680" s="93">
        <v>1.33985572230279E-5</v>
      </c>
      <c r="F1680" s="93">
        <f t="shared" si="29"/>
        <v>1.3416044181449445E-5</v>
      </c>
      <c r="K1680" s="69"/>
    </row>
    <row r="1681" spans="1:11" s="50" customFormat="1" x14ac:dyDescent="0.25">
      <c r="A1681" s="98" t="s">
        <v>518</v>
      </c>
      <c r="B1681" s="98" t="s">
        <v>339</v>
      </c>
      <c r="C1681" s="98" t="s">
        <v>484</v>
      </c>
      <c r="D1681" s="98" t="s">
        <v>340</v>
      </c>
      <c r="E1681" s="93">
        <v>0</v>
      </c>
      <c r="F1681" s="93">
        <f t="shared" si="29"/>
        <v>0</v>
      </c>
      <c r="K1681" s="69"/>
    </row>
    <row r="1682" spans="1:11" s="50" customFormat="1" x14ac:dyDescent="0.25">
      <c r="A1682" s="98" t="s">
        <v>518</v>
      </c>
      <c r="B1682" s="98" t="s">
        <v>339</v>
      </c>
      <c r="C1682" s="98" t="s">
        <v>484</v>
      </c>
      <c r="D1682" s="98" t="s">
        <v>341</v>
      </c>
      <c r="E1682" s="93">
        <v>0</v>
      </c>
      <c r="F1682" s="93">
        <f t="shared" si="29"/>
        <v>0</v>
      </c>
      <c r="K1682" s="69"/>
    </row>
    <row r="1683" spans="1:11" s="50" customFormat="1" x14ac:dyDescent="0.25">
      <c r="A1683" s="98" t="s">
        <v>519</v>
      </c>
      <c r="B1683" s="98" t="s">
        <v>339</v>
      </c>
      <c r="C1683" s="98" t="s">
        <v>484</v>
      </c>
      <c r="D1683" s="98" t="s">
        <v>338</v>
      </c>
      <c r="E1683" s="93">
        <v>1.47910599875192E-5</v>
      </c>
      <c r="F1683" s="93">
        <f t="shared" si="29"/>
        <v>1.4827541441741221E-5</v>
      </c>
      <c r="K1683" s="69"/>
    </row>
    <row r="1684" spans="1:11" s="50" customFormat="1" x14ac:dyDescent="0.25">
      <c r="A1684" s="98" t="s">
        <v>519</v>
      </c>
      <c r="B1684" s="98" t="s">
        <v>339</v>
      </c>
      <c r="C1684" s="98" t="s">
        <v>484</v>
      </c>
      <c r="D1684" s="98" t="s">
        <v>340</v>
      </c>
      <c r="E1684" s="93">
        <v>0</v>
      </c>
      <c r="F1684" s="93">
        <f t="shared" si="29"/>
        <v>0</v>
      </c>
      <c r="K1684" s="69"/>
    </row>
    <row r="1685" spans="1:11" s="50" customFormat="1" x14ac:dyDescent="0.25">
      <c r="A1685" s="98" t="s">
        <v>519</v>
      </c>
      <c r="B1685" s="98" t="s">
        <v>339</v>
      </c>
      <c r="C1685" s="98" t="s">
        <v>484</v>
      </c>
      <c r="D1685" s="98" t="s">
        <v>341</v>
      </c>
      <c r="E1685" s="93">
        <v>0</v>
      </c>
      <c r="F1685" s="93">
        <f t="shared" si="29"/>
        <v>0</v>
      </c>
      <c r="K1685" s="69"/>
    </row>
    <row r="1686" spans="1:11" s="50" customFormat="1" x14ac:dyDescent="0.25">
      <c r="A1686" s="98" t="s">
        <v>520</v>
      </c>
      <c r="B1686" s="98" t="s">
        <v>339</v>
      </c>
      <c r="C1686" s="98" t="s">
        <v>484</v>
      </c>
      <c r="D1686" s="98" t="s">
        <v>338</v>
      </c>
      <c r="E1686" s="93">
        <v>1.51019566271476E-5</v>
      </c>
      <c r="F1686" s="93">
        <f t="shared" si="29"/>
        <v>1.51019566271476E-5</v>
      </c>
      <c r="K1686" s="69"/>
    </row>
    <row r="1687" spans="1:11" s="50" customFormat="1" x14ac:dyDescent="0.25">
      <c r="A1687" s="98" t="s">
        <v>520</v>
      </c>
      <c r="B1687" s="98" t="s">
        <v>339</v>
      </c>
      <c r="C1687" s="98" t="s">
        <v>484</v>
      </c>
      <c r="D1687" s="98" t="s">
        <v>340</v>
      </c>
      <c r="E1687" s="93">
        <v>0</v>
      </c>
      <c r="F1687" s="93">
        <f t="shared" si="29"/>
        <v>0</v>
      </c>
      <c r="K1687" s="69"/>
    </row>
    <row r="1688" spans="1:11" s="50" customFormat="1" x14ac:dyDescent="0.25">
      <c r="A1688" s="98" t="s">
        <v>520</v>
      </c>
      <c r="B1688" s="98" t="s">
        <v>339</v>
      </c>
      <c r="C1688" s="98" t="s">
        <v>484</v>
      </c>
      <c r="D1688" s="98" t="s">
        <v>341</v>
      </c>
      <c r="E1688" s="93">
        <v>0</v>
      </c>
      <c r="F1688" s="93">
        <f t="shared" si="29"/>
        <v>0</v>
      </c>
      <c r="K1688" s="69"/>
    </row>
    <row r="1689" spans="1:11" s="50" customFormat="1" x14ac:dyDescent="0.25">
      <c r="A1689" s="98" t="s">
        <v>521</v>
      </c>
      <c r="B1689" s="98" t="s">
        <v>339</v>
      </c>
      <c r="C1689" s="98" t="s">
        <v>484</v>
      </c>
      <c r="D1689" s="98" t="s">
        <v>338</v>
      </c>
      <c r="E1689" s="93">
        <v>4.0284988052333597E-5</v>
      </c>
      <c r="F1689" s="93">
        <f t="shared" si="29"/>
        <v>4.0410539046530083E-5</v>
      </c>
      <c r="K1689" s="69"/>
    </row>
    <row r="1690" spans="1:11" s="50" customFormat="1" x14ac:dyDescent="0.25">
      <c r="A1690" s="98" t="s">
        <v>521</v>
      </c>
      <c r="B1690" s="98" t="s">
        <v>339</v>
      </c>
      <c r="C1690" s="98" t="s">
        <v>484</v>
      </c>
      <c r="D1690" s="98" t="s">
        <v>340</v>
      </c>
      <c r="E1690" s="93">
        <v>0</v>
      </c>
      <c r="F1690" s="93">
        <f t="shared" si="29"/>
        <v>0</v>
      </c>
      <c r="K1690" s="69"/>
    </row>
    <row r="1691" spans="1:11" s="50" customFormat="1" x14ac:dyDescent="0.25">
      <c r="A1691" s="98" t="s">
        <v>521</v>
      </c>
      <c r="B1691" s="98" t="s">
        <v>339</v>
      </c>
      <c r="C1691" s="98" t="s">
        <v>484</v>
      </c>
      <c r="D1691" s="98" t="s">
        <v>341</v>
      </c>
      <c r="E1691" s="93">
        <v>0</v>
      </c>
      <c r="F1691" s="93">
        <f t="shared" si="29"/>
        <v>0</v>
      </c>
      <c r="K1691" s="69"/>
    </row>
    <row r="1692" spans="1:11" s="50" customFormat="1" x14ac:dyDescent="0.25">
      <c r="A1692" s="98" t="s">
        <v>522</v>
      </c>
      <c r="B1692" s="98" t="s">
        <v>339</v>
      </c>
      <c r="C1692" s="98" t="s">
        <v>484</v>
      </c>
      <c r="D1692" s="98" t="s">
        <v>338</v>
      </c>
      <c r="E1692" s="93">
        <v>1.83580974568234E-5</v>
      </c>
      <c r="F1692" s="93">
        <f t="shared" si="29"/>
        <v>1.8399622642444488E-5</v>
      </c>
      <c r="K1692" s="69"/>
    </row>
    <row r="1693" spans="1:11" s="50" customFormat="1" x14ac:dyDescent="0.25">
      <c r="A1693" s="98" t="s">
        <v>522</v>
      </c>
      <c r="B1693" s="98" t="s">
        <v>339</v>
      </c>
      <c r="C1693" s="98" t="s">
        <v>484</v>
      </c>
      <c r="D1693" s="98" t="s">
        <v>340</v>
      </c>
      <c r="E1693" s="93">
        <v>0</v>
      </c>
      <c r="F1693" s="93">
        <f t="shared" si="29"/>
        <v>0</v>
      </c>
      <c r="K1693" s="69"/>
    </row>
    <row r="1694" spans="1:11" s="50" customFormat="1" x14ac:dyDescent="0.25">
      <c r="A1694" s="98" t="s">
        <v>522</v>
      </c>
      <c r="B1694" s="98" t="s">
        <v>339</v>
      </c>
      <c r="C1694" s="98" t="s">
        <v>484</v>
      </c>
      <c r="D1694" s="98" t="s">
        <v>341</v>
      </c>
      <c r="E1694" s="93">
        <v>0</v>
      </c>
      <c r="F1694" s="93">
        <f t="shared" si="29"/>
        <v>0</v>
      </c>
      <c r="K1694" s="69"/>
    </row>
    <row r="1695" spans="1:11" s="50" customFormat="1" x14ac:dyDescent="0.25">
      <c r="A1695" s="98" t="s">
        <v>523</v>
      </c>
      <c r="B1695" s="98" t="s">
        <v>339</v>
      </c>
      <c r="C1695" s="98" t="s">
        <v>484</v>
      </c>
      <c r="D1695" s="98" t="s">
        <v>338</v>
      </c>
      <c r="E1695" s="93">
        <v>6.8175847354515998E-5</v>
      </c>
      <c r="F1695" s="93">
        <f t="shared" si="29"/>
        <v>6.8335421711228372E-5</v>
      </c>
      <c r="K1695" s="69"/>
    </row>
    <row r="1696" spans="1:11" s="50" customFormat="1" x14ac:dyDescent="0.25">
      <c r="A1696" s="98" t="s">
        <v>523</v>
      </c>
      <c r="B1696" s="98" t="s">
        <v>339</v>
      </c>
      <c r="C1696" s="98" t="s">
        <v>484</v>
      </c>
      <c r="D1696" s="98" t="s">
        <v>340</v>
      </c>
      <c r="E1696" s="93">
        <v>0</v>
      </c>
      <c r="F1696" s="93">
        <f t="shared" si="29"/>
        <v>0</v>
      </c>
      <c r="K1696" s="69"/>
    </row>
    <row r="1697" spans="1:11" s="50" customFormat="1" x14ac:dyDescent="0.25">
      <c r="A1697" s="98" t="s">
        <v>523</v>
      </c>
      <c r="B1697" s="98" t="s">
        <v>339</v>
      </c>
      <c r="C1697" s="98" t="s">
        <v>484</v>
      </c>
      <c r="D1697" s="98" t="s">
        <v>341</v>
      </c>
      <c r="E1697" s="93">
        <v>0</v>
      </c>
      <c r="F1697" s="93">
        <f t="shared" si="29"/>
        <v>0</v>
      </c>
      <c r="K1697" s="69"/>
    </row>
    <row r="1698" spans="1:11" s="50" customFormat="1" x14ac:dyDescent="0.25">
      <c r="A1698" s="98" t="s">
        <v>524</v>
      </c>
      <c r="B1698" s="98" t="s">
        <v>339</v>
      </c>
      <c r="C1698" s="98" t="s">
        <v>484</v>
      </c>
      <c r="D1698" s="98" t="s">
        <v>338</v>
      </c>
      <c r="E1698" s="93">
        <v>3.4807281949321001E-5</v>
      </c>
      <c r="F1698" s="93">
        <f t="shared" si="29"/>
        <v>3.482650484289612E-5</v>
      </c>
      <c r="K1698" s="69"/>
    </row>
    <row r="1699" spans="1:11" s="50" customFormat="1" x14ac:dyDescent="0.25">
      <c r="A1699" s="98" t="s">
        <v>524</v>
      </c>
      <c r="B1699" s="98" t="s">
        <v>339</v>
      </c>
      <c r="C1699" s="98" t="s">
        <v>484</v>
      </c>
      <c r="D1699" s="98" t="s">
        <v>340</v>
      </c>
      <c r="E1699" s="93">
        <v>0</v>
      </c>
      <c r="F1699" s="93">
        <f t="shared" si="29"/>
        <v>0</v>
      </c>
      <c r="K1699" s="69"/>
    </row>
    <row r="1700" spans="1:11" s="50" customFormat="1" x14ac:dyDescent="0.25">
      <c r="A1700" s="98" t="s">
        <v>524</v>
      </c>
      <c r="B1700" s="98" t="s">
        <v>339</v>
      </c>
      <c r="C1700" s="98" t="s">
        <v>484</v>
      </c>
      <c r="D1700" s="98" t="s">
        <v>341</v>
      </c>
      <c r="E1700" s="93">
        <v>0</v>
      </c>
      <c r="F1700" s="93">
        <f t="shared" si="29"/>
        <v>0</v>
      </c>
      <c r="K1700" s="69"/>
    </row>
    <row r="1701" spans="1:11" s="50" customFormat="1" x14ac:dyDescent="0.25">
      <c r="A1701" s="98" t="s">
        <v>518</v>
      </c>
      <c r="B1701" s="98" t="s">
        <v>229</v>
      </c>
      <c r="C1701" s="98" t="s">
        <v>485</v>
      </c>
      <c r="D1701" s="98" t="s">
        <v>230</v>
      </c>
      <c r="E1701" s="93">
        <v>0</v>
      </c>
      <c r="F1701" s="93">
        <f t="shared" si="29"/>
        <v>0</v>
      </c>
      <c r="K1701" s="69"/>
    </row>
    <row r="1702" spans="1:11" s="50" customFormat="1" x14ac:dyDescent="0.25">
      <c r="A1702" s="98" t="s">
        <v>519</v>
      </c>
      <c r="B1702" s="98" t="s">
        <v>229</v>
      </c>
      <c r="C1702" s="98" t="s">
        <v>485</v>
      </c>
      <c r="D1702" s="98" t="s">
        <v>230</v>
      </c>
      <c r="E1702" s="93">
        <v>0</v>
      </c>
      <c r="F1702" s="93">
        <f t="shared" si="29"/>
        <v>0</v>
      </c>
      <c r="K1702" s="69"/>
    </row>
    <row r="1703" spans="1:11" s="50" customFormat="1" x14ac:dyDescent="0.25">
      <c r="A1703" s="98" t="s">
        <v>520</v>
      </c>
      <c r="B1703" s="98" t="s">
        <v>229</v>
      </c>
      <c r="C1703" s="98" t="s">
        <v>485</v>
      </c>
      <c r="D1703" s="98" t="s">
        <v>230</v>
      </c>
      <c r="E1703" s="93">
        <v>0</v>
      </c>
      <c r="F1703" s="93">
        <f t="shared" si="29"/>
        <v>0</v>
      </c>
      <c r="K1703" s="69"/>
    </row>
    <row r="1704" spans="1:11" s="50" customFormat="1" x14ac:dyDescent="0.25">
      <c r="A1704" s="98" t="s">
        <v>521</v>
      </c>
      <c r="B1704" s="98" t="s">
        <v>229</v>
      </c>
      <c r="C1704" s="98" t="s">
        <v>485</v>
      </c>
      <c r="D1704" s="98" t="s">
        <v>230</v>
      </c>
      <c r="E1704" s="93">
        <v>0</v>
      </c>
      <c r="F1704" s="93">
        <f t="shared" si="29"/>
        <v>0</v>
      </c>
      <c r="K1704" s="69"/>
    </row>
    <row r="1705" spans="1:11" s="50" customFormat="1" x14ac:dyDescent="0.25">
      <c r="A1705" s="98" t="s">
        <v>522</v>
      </c>
      <c r="B1705" s="98" t="s">
        <v>229</v>
      </c>
      <c r="C1705" s="98" t="s">
        <v>485</v>
      </c>
      <c r="D1705" s="98" t="s">
        <v>230</v>
      </c>
      <c r="E1705" s="93">
        <v>0</v>
      </c>
      <c r="F1705" s="93">
        <f t="shared" si="29"/>
        <v>0</v>
      </c>
      <c r="K1705" s="69"/>
    </row>
    <row r="1706" spans="1:11" s="50" customFormat="1" x14ac:dyDescent="0.25">
      <c r="A1706" s="98" t="s">
        <v>523</v>
      </c>
      <c r="B1706" s="98" t="s">
        <v>229</v>
      </c>
      <c r="C1706" s="98" t="s">
        <v>485</v>
      </c>
      <c r="D1706" s="98" t="s">
        <v>230</v>
      </c>
      <c r="E1706" s="93">
        <v>0</v>
      </c>
      <c r="F1706" s="93">
        <f t="shared" si="29"/>
        <v>0</v>
      </c>
      <c r="K1706" s="69"/>
    </row>
    <row r="1707" spans="1:11" s="50" customFormat="1" x14ac:dyDescent="0.25">
      <c r="A1707" s="98" t="s">
        <v>524</v>
      </c>
      <c r="B1707" s="98" t="s">
        <v>229</v>
      </c>
      <c r="C1707" s="98" t="s">
        <v>485</v>
      </c>
      <c r="D1707" s="98" t="s">
        <v>230</v>
      </c>
      <c r="E1707" s="93">
        <v>0</v>
      </c>
      <c r="F1707" s="93">
        <f t="shared" si="29"/>
        <v>0</v>
      </c>
      <c r="K1707" s="69"/>
    </row>
    <row r="1708" spans="1:11" s="50" customFormat="1" x14ac:dyDescent="0.25">
      <c r="A1708" s="98" t="s">
        <v>518</v>
      </c>
      <c r="B1708" s="98" t="s">
        <v>486</v>
      </c>
      <c r="C1708" s="98" t="s">
        <v>487</v>
      </c>
      <c r="D1708" s="98" t="s">
        <v>301</v>
      </c>
      <c r="E1708" s="93">
        <v>0</v>
      </c>
      <c r="F1708" s="93">
        <f t="shared" si="29"/>
        <v>0</v>
      </c>
      <c r="K1708" s="69"/>
    </row>
    <row r="1709" spans="1:11" s="50" customFormat="1" x14ac:dyDescent="0.25">
      <c r="A1709" s="98" t="s">
        <v>519</v>
      </c>
      <c r="B1709" s="98" t="s">
        <v>486</v>
      </c>
      <c r="C1709" s="98" t="s">
        <v>487</v>
      </c>
      <c r="D1709" s="98" t="s">
        <v>301</v>
      </c>
      <c r="E1709" s="93">
        <v>0</v>
      </c>
      <c r="F1709" s="93">
        <f t="shared" si="29"/>
        <v>0</v>
      </c>
      <c r="K1709" s="69"/>
    </row>
    <row r="1710" spans="1:11" s="50" customFormat="1" x14ac:dyDescent="0.25">
      <c r="A1710" s="98" t="s">
        <v>520</v>
      </c>
      <c r="B1710" s="98" t="s">
        <v>486</v>
      </c>
      <c r="C1710" s="98" t="s">
        <v>487</v>
      </c>
      <c r="D1710" s="98" t="s">
        <v>301</v>
      </c>
      <c r="E1710" s="93">
        <v>0</v>
      </c>
      <c r="F1710" s="93">
        <f t="shared" si="29"/>
        <v>0</v>
      </c>
      <c r="K1710" s="69"/>
    </row>
    <row r="1711" spans="1:11" s="50" customFormat="1" x14ac:dyDescent="0.25">
      <c r="A1711" s="98" t="s">
        <v>521</v>
      </c>
      <c r="B1711" s="98" t="s">
        <v>486</v>
      </c>
      <c r="C1711" s="98" t="s">
        <v>487</v>
      </c>
      <c r="D1711" s="98" t="s">
        <v>301</v>
      </c>
      <c r="E1711" s="93">
        <v>0</v>
      </c>
      <c r="F1711" s="93">
        <f t="shared" si="29"/>
        <v>0</v>
      </c>
      <c r="K1711" s="69"/>
    </row>
    <row r="1712" spans="1:11" s="50" customFormat="1" x14ac:dyDescent="0.25">
      <c r="A1712" s="98" t="s">
        <v>522</v>
      </c>
      <c r="B1712" s="98" t="s">
        <v>486</v>
      </c>
      <c r="C1712" s="98" t="s">
        <v>487</v>
      </c>
      <c r="D1712" s="98" t="s">
        <v>301</v>
      </c>
      <c r="E1712" s="93">
        <v>0</v>
      </c>
      <c r="F1712" s="93">
        <f t="shared" si="29"/>
        <v>0</v>
      </c>
      <c r="K1712" s="69"/>
    </row>
    <row r="1713" spans="1:11" s="50" customFormat="1" x14ac:dyDescent="0.25">
      <c r="A1713" s="98" t="s">
        <v>523</v>
      </c>
      <c r="B1713" s="98" t="s">
        <v>486</v>
      </c>
      <c r="C1713" s="98" t="s">
        <v>487</v>
      </c>
      <c r="D1713" s="98" t="s">
        <v>301</v>
      </c>
      <c r="E1713" s="93">
        <v>0</v>
      </c>
      <c r="F1713" s="93">
        <f t="shared" si="29"/>
        <v>0</v>
      </c>
      <c r="K1713" s="69"/>
    </row>
    <row r="1714" spans="1:11" s="50" customFormat="1" x14ac:dyDescent="0.25">
      <c r="A1714" s="98" t="s">
        <v>524</v>
      </c>
      <c r="B1714" s="98" t="s">
        <v>486</v>
      </c>
      <c r="C1714" s="98" t="s">
        <v>487</v>
      </c>
      <c r="D1714" s="98" t="s">
        <v>301</v>
      </c>
      <c r="E1714" s="93">
        <v>0</v>
      </c>
      <c r="F1714" s="93">
        <f t="shared" si="29"/>
        <v>0</v>
      </c>
      <c r="K1714" s="69"/>
    </row>
    <row r="1715" spans="1:11" s="50" customFormat="1" x14ac:dyDescent="0.25">
      <c r="A1715" s="98" t="s">
        <v>518</v>
      </c>
      <c r="B1715" s="98" t="s">
        <v>167</v>
      </c>
      <c r="C1715" s="98" t="s">
        <v>488</v>
      </c>
      <c r="D1715" s="98" t="s">
        <v>166</v>
      </c>
      <c r="E1715" s="93">
        <v>1.1543084680229001E-3</v>
      </c>
      <c r="F1715" s="93">
        <f t="shared" si="29"/>
        <v>1.1558149992000975E-3</v>
      </c>
      <c r="K1715" s="69"/>
    </row>
    <row r="1716" spans="1:11" s="50" customFormat="1" x14ac:dyDescent="0.25">
      <c r="A1716" s="98" t="s">
        <v>518</v>
      </c>
      <c r="B1716" s="98" t="s">
        <v>167</v>
      </c>
      <c r="C1716" s="98" t="s">
        <v>488</v>
      </c>
      <c r="D1716" s="98" t="s">
        <v>270</v>
      </c>
      <c r="E1716" s="93">
        <v>9.1602965951164197E-5</v>
      </c>
      <c r="F1716" s="93">
        <f t="shared" si="29"/>
        <v>9.1722520409917796E-5</v>
      </c>
      <c r="K1716" s="69"/>
    </row>
    <row r="1717" spans="1:11" s="50" customFormat="1" x14ac:dyDescent="0.25">
      <c r="A1717" s="98" t="s">
        <v>518</v>
      </c>
      <c r="B1717" s="98" t="s">
        <v>167</v>
      </c>
      <c r="C1717" s="98" t="s">
        <v>488</v>
      </c>
      <c r="D1717" s="98" t="s">
        <v>286</v>
      </c>
      <c r="E1717" s="93">
        <v>1.0728856765626E-4</v>
      </c>
      <c r="F1717" s="93">
        <f t="shared" si="29"/>
        <v>1.0742859398077258E-4</v>
      </c>
      <c r="K1717" s="69"/>
    </row>
    <row r="1718" spans="1:11" s="50" customFormat="1" x14ac:dyDescent="0.25">
      <c r="A1718" s="98" t="s">
        <v>518</v>
      </c>
      <c r="B1718" s="98" t="s">
        <v>167</v>
      </c>
      <c r="C1718" s="98" t="s">
        <v>488</v>
      </c>
      <c r="D1718" s="98" t="s">
        <v>287</v>
      </c>
      <c r="E1718" s="93">
        <v>4.1522946096806299E-5</v>
      </c>
      <c r="F1718" s="93">
        <f t="shared" si="29"/>
        <v>4.1577139247594722E-5</v>
      </c>
      <c r="K1718" s="69"/>
    </row>
    <row r="1719" spans="1:11" s="50" customFormat="1" x14ac:dyDescent="0.25">
      <c r="A1719" s="98" t="s">
        <v>518</v>
      </c>
      <c r="B1719" s="98" t="s">
        <v>167</v>
      </c>
      <c r="C1719" s="98" t="s">
        <v>488</v>
      </c>
      <c r="D1719" s="98" t="s">
        <v>357</v>
      </c>
      <c r="E1719" s="93">
        <v>1.9040747475691601E-4</v>
      </c>
      <c r="F1719" s="93">
        <f t="shared" si="29"/>
        <v>1.9065598267749292E-4</v>
      </c>
      <c r="K1719" s="69"/>
    </row>
    <row r="1720" spans="1:11" s="50" customFormat="1" x14ac:dyDescent="0.25">
      <c r="A1720" s="98" t="s">
        <v>518</v>
      </c>
      <c r="B1720" s="98" t="s">
        <v>167</v>
      </c>
      <c r="C1720" s="98" t="s">
        <v>488</v>
      </c>
      <c r="D1720" s="98" t="s">
        <v>364</v>
      </c>
      <c r="E1720" s="93">
        <v>0</v>
      </c>
      <c r="F1720" s="93">
        <f t="shared" si="29"/>
        <v>0</v>
      </c>
      <c r="K1720" s="69"/>
    </row>
    <row r="1721" spans="1:11" s="50" customFormat="1" x14ac:dyDescent="0.25">
      <c r="A1721" s="98" t="s">
        <v>519</v>
      </c>
      <c r="B1721" s="98" t="s">
        <v>167</v>
      </c>
      <c r="C1721" s="98" t="s">
        <v>488</v>
      </c>
      <c r="D1721" s="98" t="s">
        <v>166</v>
      </c>
      <c r="E1721" s="93">
        <v>2.4688937905325298E-3</v>
      </c>
      <c r="F1721" s="93">
        <f t="shared" si="29"/>
        <v>2.4749832010192933E-3</v>
      </c>
      <c r="K1721" s="69"/>
    </row>
    <row r="1722" spans="1:11" s="50" customFormat="1" x14ac:dyDescent="0.25">
      <c r="A1722" s="98" t="s">
        <v>519</v>
      </c>
      <c r="B1722" s="98" t="s">
        <v>167</v>
      </c>
      <c r="C1722" s="98" t="s">
        <v>488</v>
      </c>
      <c r="D1722" s="98" t="s">
        <v>270</v>
      </c>
      <c r="E1722" s="93">
        <v>2.5409213336940101E-4</v>
      </c>
      <c r="F1722" s="93">
        <f t="shared" si="29"/>
        <v>2.5471883967304076E-4</v>
      </c>
      <c r="K1722" s="69"/>
    </row>
    <row r="1723" spans="1:11" s="50" customFormat="1" x14ac:dyDescent="0.25">
      <c r="A1723" s="98" t="s">
        <v>519</v>
      </c>
      <c r="B1723" s="98" t="s">
        <v>167</v>
      </c>
      <c r="C1723" s="98" t="s">
        <v>488</v>
      </c>
      <c r="D1723" s="98" t="s">
        <v>286</v>
      </c>
      <c r="E1723" s="93">
        <v>2.97952768699132E-4</v>
      </c>
      <c r="F1723" s="93">
        <f t="shared" si="29"/>
        <v>2.9868765519819253E-4</v>
      </c>
      <c r="K1723" s="69"/>
    </row>
    <row r="1724" spans="1:11" s="50" customFormat="1" x14ac:dyDescent="0.25">
      <c r="A1724" s="98" t="s">
        <v>519</v>
      </c>
      <c r="B1724" s="98" t="s">
        <v>167</v>
      </c>
      <c r="C1724" s="98" t="s">
        <v>488</v>
      </c>
      <c r="D1724" s="98" t="s">
        <v>287</v>
      </c>
      <c r="E1724" s="93">
        <v>1.3533902324153199E-4</v>
      </c>
      <c r="F1724" s="93">
        <f t="shared" si="29"/>
        <v>1.3567283058089815E-4</v>
      </c>
      <c r="K1724" s="69"/>
    </row>
    <row r="1725" spans="1:11" s="50" customFormat="1" x14ac:dyDescent="0.25">
      <c r="A1725" s="98" t="s">
        <v>519</v>
      </c>
      <c r="B1725" s="98" t="s">
        <v>167</v>
      </c>
      <c r="C1725" s="98" t="s">
        <v>488</v>
      </c>
      <c r="D1725" s="98" t="s">
        <v>357</v>
      </c>
      <c r="E1725" s="93">
        <v>4.26179322923704E-4</v>
      </c>
      <c r="F1725" s="93">
        <f t="shared" si="29"/>
        <v>4.2723047419161399E-4</v>
      </c>
      <c r="K1725" s="69"/>
    </row>
    <row r="1726" spans="1:11" s="50" customFormat="1" x14ac:dyDescent="0.25">
      <c r="A1726" s="98" t="s">
        <v>519</v>
      </c>
      <c r="B1726" s="98" t="s">
        <v>167</v>
      </c>
      <c r="C1726" s="98" t="s">
        <v>488</v>
      </c>
      <c r="D1726" s="98" t="s">
        <v>364</v>
      </c>
      <c r="E1726" s="93">
        <v>0</v>
      </c>
      <c r="F1726" s="93">
        <f t="shared" si="29"/>
        <v>0</v>
      </c>
      <c r="K1726" s="69"/>
    </row>
    <row r="1727" spans="1:11" s="50" customFormat="1" x14ac:dyDescent="0.25">
      <c r="A1727" s="98" t="s">
        <v>520</v>
      </c>
      <c r="B1727" s="98" t="s">
        <v>167</v>
      </c>
      <c r="C1727" s="98" t="s">
        <v>488</v>
      </c>
      <c r="D1727" s="98" t="s">
        <v>166</v>
      </c>
      <c r="E1727" s="93">
        <v>2.3885629162091401E-3</v>
      </c>
      <c r="F1727" s="93">
        <f t="shared" ref="F1727:F1790" si="30">E1727+(E1727*VLOOKUP(A1727,$A$29:$F$36,6,0))</f>
        <v>2.3885629162091401E-3</v>
      </c>
      <c r="K1727" s="69"/>
    </row>
    <row r="1728" spans="1:11" s="50" customFormat="1" x14ac:dyDescent="0.25">
      <c r="A1728" s="98" t="s">
        <v>520</v>
      </c>
      <c r="B1728" s="98" t="s">
        <v>167</v>
      </c>
      <c r="C1728" s="98" t="s">
        <v>488</v>
      </c>
      <c r="D1728" s="98" t="s">
        <v>270</v>
      </c>
      <c r="E1728" s="93">
        <v>2.4660909861108703E-4</v>
      </c>
      <c r="F1728" s="93">
        <f t="shared" si="30"/>
        <v>2.4660909861108703E-4</v>
      </c>
      <c r="K1728" s="69"/>
    </row>
    <row r="1729" spans="1:11" s="50" customFormat="1" x14ac:dyDescent="0.25">
      <c r="A1729" s="98" t="s">
        <v>520</v>
      </c>
      <c r="B1729" s="98" t="s">
        <v>167</v>
      </c>
      <c r="C1729" s="98" t="s">
        <v>488</v>
      </c>
      <c r="D1729" s="98" t="s">
        <v>286</v>
      </c>
      <c r="E1729" s="93">
        <v>2.9235298797292901E-4</v>
      </c>
      <c r="F1729" s="93">
        <f t="shared" si="30"/>
        <v>2.9235298797292901E-4</v>
      </c>
      <c r="K1729" s="69"/>
    </row>
    <row r="1730" spans="1:11" s="50" customFormat="1" x14ac:dyDescent="0.25">
      <c r="A1730" s="98" t="s">
        <v>520</v>
      </c>
      <c r="B1730" s="98" t="s">
        <v>167</v>
      </c>
      <c r="C1730" s="98" t="s">
        <v>488</v>
      </c>
      <c r="D1730" s="98" t="s">
        <v>287</v>
      </c>
      <c r="E1730" s="93">
        <v>1.2920364856825001E-4</v>
      </c>
      <c r="F1730" s="93">
        <f t="shared" si="30"/>
        <v>1.2920364856825001E-4</v>
      </c>
      <c r="K1730" s="69"/>
    </row>
    <row r="1731" spans="1:11" s="50" customFormat="1" x14ac:dyDescent="0.25">
      <c r="A1731" s="98" t="s">
        <v>520</v>
      </c>
      <c r="B1731" s="98" t="s">
        <v>167</v>
      </c>
      <c r="C1731" s="98" t="s">
        <v>488</v>
      </c>
      <c r="D1731" s="98" t="s">
        <v>357</v>
      </c>
      <c r="E1731" s="93">
        <v>4.3688727251159598E-4</v>
      </c>
      <c r="F1731" s="93">
        <f t="shared" si="30"/>
        <v>4.3688727251159598E-4</v>
      </c>
      <c r="K1731" s="69"/>
    </row>
    <row r="1732" spans="1:11" s="50" customFormat="1" x14ac:dyDescent="0.25">
      <c r="A1732" s="98" t="s">
        <v>520</v>
      </c>
      <c r="B1732" s="98" t="s">
        <v>167</v>
      </c>
      <c r="C1732" s="98" t="s">
        <v>488</v>
      </c>
      <c r="D1732" s="98" t="s">
        <v>364</v>
      </c>
      <c r="E1732" s="93">
        <v>0</v>
      </c>
      <c r="F1732" s="93">
        <f t="shared" si="30"/>
        <v>0</v>
      </c>
      <c r="K1732" s="69"/>
    </row>
    <row r="1733" spans="1:11" s="50" customFormat="1" x14ac:dyDescent="0.25">
      <c r="A1733" s="98" t="s">
        <v>521</v>
      </c>
      <c r="B1733" s="98" t="s">
        <v>167</v>
      </c>
      <c r="C1733" s="98" t="s">
        <v>488</v>
      </c>
      <c r="D1733" s="98" t="s">
        <v>166</v>
      </c>
      <c r="E1733" s="93">
        <v>3.11207123592404E-3</v>
      </c>
      <c r="F1733" s="93">
        <f t="shared" si="30"/>
        <v>3.1217702244696732E-3</v>
      </c>
      <c r="K1733" s="69"/>
    </row>
    <row r="1734" spans="1:11" s="50" customFormat="1" x14ac:dyDescent="0.25">
      <c r="A1734" s="98" t="s">
        <v>521</v>
      </c>
      <c r="B1734" s="98" t="s">
        <v>167</v>
      </c>
      <c r="C1734" s="98" t="s">
        <v>488</v>
      </c>
      <c r="D1734" s="98" t="s">
        <v>270</v>
      </c>
      <c r="E1734" s="93">
        <v>3.55528778089629E-4</v>
      </c>
      <c r="F1734" s="93">
        <f t="shared" si="30"/>
        <v>3.5663680849283097E-4</v>
      </c>
      <c r="K1734" s="69"/>
    </row>
    <row r="1735" spans="1:11" s="50" customFormat="1" x14ac:dyDescent="0.25">
      <c r="A1735" s="98" t="s">
        <v>521</v>
      </c>
      <c r="B1735" s="98" t="s">
        <v>167</v>
      </c>
      <c r="C1735" s="98" t="s">
        <v>488</v>
      </c>
      <c r="D1735" s="98" t="s">
        <v>286</v>
      </c>
      <c r="E1735" s="93">
        <v>3.9765349157846601E-4</v>
      </c>
      <c r="F1735" s="93">
        <f t="shared" si="30"/>
        <v>3.9889280660937833E-4</v>
      </c>
      <c r="K1735" s="69"/>
    </row>
    <row r="1736" spans="1:11" s="50" customFormat="1" x14ac:dyDescent="0.25">
      <c r="A1736" s="98" t="s">
        <v>521</v>
      </c>
      <c r="B1736" s="98" t="s">
        <v>167</v>
      </c>
      <c r="C1736" s="98" t="s">
        <v>488</v>
      </c>
      <c r="D1736" s="98" t="s">
        <v>287</v>
      </c>
      <c r="E1736" s="93">
        <v>1.79199413396453E-4</v>
      </c>
      <c r="F1736" s="93">
        <f t="shared" si="30"/>
        <v>1.7975790095221754E-4</v>
      </c>
      <c r="K1736" s="69"/>
    </row>
    <row r="1737" spans="1:11" s="50" customFormat="1" x14ac:dyDescent="0.25">
      <c r="A1737" s="98" t="s">
        <v>521</v>
      </c>
      <c r="B1737" s="98" t="s">
        <v>167</v>
      </c>
      <c r="C1737" s="98" t="s">
        <v>488</v>
      </c>
      <c r="D1737" s="98" t="s">
        <v>357</v>
      </c>
      <c r="E1737" s="93">
        <v>6.5149398552467798E-4</v>
      </c>
      <c r="F1737" s="93">
        <f t="shared" si="30"/>
        <v>6.5352441228040637E-4</v>
      </c>
      <c r="K1737" s="69"/>
    </row>
    <row r="1738" spans="1:11" s="50" customFormat="1" x14ac:dyDescent="0.25">
      <c r="A1738" s="98" t="s">
        <v>521</v>
      </c>
      <c r="B1738" s="98" t="s">
        <v>167</v>
      </c>
      <c r="C1738" s="98" t="s">
        <v>488</v>
      </c>
      <c r="D1738" s="98" t="s">
        <v>364</v>
      </c>
      <c r="E1738" s="93">
        <v>0</v>
      </c>
      <c r="F1738" s="93">
        <f t="shared" si="30"/>
        <v>0</v>
      </c>
      <c r="K1738" s="69"/>
    </row>
    <row r="1739" spans="1:11" s="50" customFormat="1" x14ac:dyDescent="0.25">
      <c r="A1739" s="98" t="s">
        <v>522</v>
      </c>
      <c r="B1739" s="98" t="s">
        <v>167</v>
      </c>
      <c r="C1739" s="98" t="s">
        <v>488</v>
      </c>
      <c r="D1739" s="98" t="s">
        <v>166</v>
      </c>
      <c r="E1739" s="93">
        <v>2.4570188380109198E-3</v>
      </c>
      <c r="F1739" s="93">
        <f t="shared" si="30"/>
        <v>2.4625765034260246E-3</v>
      </c>
      <c r="K1739" s="69"/>
    </row>
    <row r="1740" spans="1:11" s="50" customFormat="1" x14ac:dyDescent="0.25">
      <c r="A1740" s="98" t="s">
        <v>522</v>
      </c>
      <c r="B1740" s="98" t="s">
        <v>167</v>
      </c>
      <c r="C1740" s="98" t="s">
        <v>488</v>
      </c>
      <c r="D1740" s="98" t="s">
        <v>270</v>
      </c>
      <c r="E1740" s="93">
        <v>3.10733804397108E-4</v>
      </c>
      <c r="F1740" s="93">
        <f t="shared" si="30"/>
        <v>3.1143667019987889E-4</v>
      </c>
      <c r="K1740" s="69"/>
    </row>
    <row r="1741" spans="1:11" s="50" customFormat="1" x14ac:dyDescent="0.25">
      <c r="A1741" s="98" t="s">
        <v>522</v>
      </c>
      <c r="B1741" s="98" t="s">
        <v>167</v>
      </c>
      <c r="C1741" s="98" t="s">
        <v>488</v>
      </c>
      <c r="D1741" s="98" t="s">
        <v>286</v>
      </c>
      <c r="E1741" s="93">
        <v>3.0063367700521E-4</v>
      </c>
      <c r="F1741" s="93">
        <f t="shared" si="30"/>
        <v>3.0131369677691849E-4</v>
      </c>
      <c r="K1741" s="69"/>
    </row>
    <row r="1742" spans="1:11" s="50" customFormat="1" x14ac:dyDescent="0.25">
      <c r="A1742" s="98" t="s">
        <v>522</v>
      </c>
      <c r="B1742" s="98" t="s">
        <v>167</v>
      </c>
      <c r="C1742" s="98" t="s">
        <v>488</v>
      </c>
      <c r="D1742" s="98" t="s">
        <v>287</v>
      </c>
      <c r="E1742" s="93">
        <v>1.1157619445522801E-4</v>
      </c>
      <c r="F1742" s="93">
        <f t="shared" si="30"/>
        <v>1.118285747575194E-4</v>
      </c>
      <c r="K1742" s="69"/>
    </row>
    <row r="1743" spans="1:11" s="50" customFormat="1" x14ac:dyDescent="0.25">
      <c r="A1743" s="98" t="s">
        <v>522</v>
      </c>
      <c r="B1743" s="98" t="s">
        <v>167</v>
      </c>
      <c r="C1743" s="98" t="s">
        <v>488</v>
      </c>
      <c r="D1743" s="98" t="s">
        <v>357</v>
      </c>
      <c r="E1743" s="93">
        <v>5.4627590022259898E-4</v>
      </c>
      <c r="F1743" s="93">
        <f t="shared" si="30"/>
        <v>5.4751155158627761E-4</v>
      </c>
      <c r="K1743" s="69"/>
    </row>
    <row r="1744" spans="1:11" s="50" customFormat="1" x14ac:dyDescent="0.25">
      <c r="A1744" s="98" t="s">
        <v>522</v>
      </c>
      <c r="B1744" s="98" t="s">
        <v>167</v>
      </c>
      <c r="C1744" s="98" t="s">
        <v>488</v>
      </c>
      <c r="D1744" s="98" t="s">
        <v>364</v>
      </c>
      <c r="E1744" s="93">
        <v>0</v>
      </c>
      <c r="F1744" s="93">
        <f t="shared" si="30"/>
        <v>0</v>
      </c>
      <c r="K1744" s="69"/>
    </row>
    <row r="1745" spans="1:11" s="50" customFormat="1" x14ac:dyDescent="0.25">
      <c r="A1745" s="98" t="s">
        <v>523</v>
      </c>
      <c r="B1745" s="98" t="s">
        <v>167</v>
      </c>
      <c r="C1745" s="98" t="s">
        <v>488</v>
      </c>
      <c r="D1745" s="98" t="s">
        <v>166</v>
      </c>
      <c r="E1745" s="93">
        <v>1.4655455648581899E-3</v>
      </c>
      <c r="F1745" s="93">
        <f t="shared" si="30"/>
        <v>1.468975863120987E-3</v>
      </c>
      <c r="K1745" s="69"/>
    </row>
    <row r="1746" spans="1:11" s="50" customFormat="1" x14ac:dyDescent="0.25">
      <c r="A1746" s="98" t="s">
        <v>523</v>
      </c>
      <c r="B1746" s="98" t="s">
        <v>167</v>
      </c>
      <c r="C1746" s="98" t="s">
        <v>488</v>
      </c>
      <c r="D1746" s="98" t="s">
        <v>270</v>
      </c>
      <c r="E1746" s="93">
        <v>9.2466379543500001E-5</v>
      </c>
      <c r="F1746" s="93">
        <f t="shared" si="30"/>
        <v>9.2682809021177746E-5</v>
      </c>
      <c r="K1746" s="69"/>
    </row>
    <row r="1747" spans="1:11" s="50" customFormat="1" x14ac:dyDescent="0.25">
      <c r="A1747" s="98" t="s">
        <v>523</v>
      </c>
      <c r="B1747" s="98" t="s">
        <v>167</v>
      </c>
      <c r="C1747" s="98" t="s">
        <v>488</v>
      </c>
      <c r="D1747" s="98" t="s">
        <v>286</v>
      </c>
      <c r="E1747" s="93">
        <v>9.6822726022636097E-5</v>
      </c>
      <c r="F1747" s="93">
        <f t="shared" si="30"/>
        <v>9.7049352090660716E-5</v>
      </c>
      <c r="K1747" s="69"/>
    </row>
    <row r="1748" spans="1:11" s="50" customFormat="1" x14ac:dyDescent="0.25">
      <c r="A1748" s="98" t="s">
        <v>523</v>
      </c>
      <c r="B1748" s="98" t="s">
        <v>167</v>
      </c>
      <c r="C1748" s="98" t="s">
        <v>488</v>
      </c>
      <c r="D1748" s="98" t="s">
        <v>287</v>
      </c>
      <c r="E1748" s="93">
        <v>8.5421042972982493E-5</v>
      </c>
      <c r="F1748" s="93">
        <f t="shared" si="30"/>
        <v>8.5620981932468126E-5</v>
      </c>
      <c r="K1748" s="69"/>
    </row>
    <row r="1749" spans="1:11" s="50" customFormat="1" x14ac:dyDescent="0.25">
      <c r="A1749" s="98" t="s">
        <v>523</v>
      </c>
      <c r="B1749" s="98" t="s">
        <v>167</v>
      </c>
      <c r="C1749" s="98" t="s">
        <v>488</v>
      </c>
      <c r="D1749" s="98" t="s">
        <v>357</v>
      </c>
      <c r="E1749" s="93">
        <v>7.2669338161089495E-5</v>
      </c>
      <c r="F1749" s="93">
        <f t="shared" si="30"/>
        <v>7.2839430112121197E-5</v>
      </c>
      <c r="K1749" s="69"/>
    </row>
    <row r="1750" spans="1:11" s="50" customFormat="1" x14ac:dyDescent="0.25">
      <c r="A1750" s="98" t="s">
        <v>523</v>
      </c>
      <c r="B1750" s="98" t="s">
        <v>167</v>
      </c>
      <c r="C1750" s="98" t="s">
        <v>488</v>
      </c>
      <c r="D1750" s="98" t="s">
        <v>364</v>
      </c>
      <c r="E1750" s="93">
        <v>0</v>
      </c>
      <c r="F1750" s="93">
        <f t="shared" si="30"/>
        <v>0</v>
      </c>
      <c r="K1750" s="69"/>
    </row>
    <row r="1751" spans="1:11" s="50" customFormat="1" x14ac:dyDescent="0.25">
      <c r="A1751" s="98" t="s">
        <v>524</v>
      </c>
      <c r="B1751" s="98" t="s">
        <v>167</v>
      </c>
      <c r="C1751" s="98" t="s">
        <v>488</v>
      </c>
      <c r="D1751" s="98" t="s">
        <v>166</v>
      </c>
      <c r="E1751" s="93">
        <v>3.55999423642593E-3</v>
      </c>
      <c r="F1751" s="93">
        <f t="shared" si="30"/>
        <v>3.5619603017577328E-3</v>
      </c>
      <c r="K1751" s="69"/>
    </row>
    <row r="1752" spans="1:11" s="50" customFormat="1" x14ac:dyDescent="0.25">
      <c r="A1752" s="98" t="s">
        <v>524</v>
      </c>
      <c r="B1752" s="98" t="s">
        <v>167</v>
      </c>
      <c r="C1752" s="98" t="s">
        <v>488</v>
      </c>
      <c r="D1752" s="98" t="s">
        <v>270</v>
      </c>
      <c r="E1752" s="93">
        <v>2.6709918911613201E-4</v>
      </c>
      <c r="F1752" s="93">
        <f t="shared" si="30"/>
        <v>2.6724669903356406E-4</v>
      </c>
      <c r="K1752" s="69"/>
    </row>
    <row r="1753" spans="1:11" s="50" customFormat="1" x14ac:dyDescent="0.25">
      <c r="A1753" s="98" t="s">
        <v>524</v>
      </c>
      <c r="B1753" s="98" t="s">
        <v>167</v>
      </c>
      <c r="C1753" s="98" t="s">
        <v>488</v>
      </c>
      <c r="D1753" s="98" t="s">
        <v>286</v>
      </c>
      <c r="E1753" s="93">
        <v>2.3638385177941401E-4</v>
      </c>
      <c r="F1753" s="93">
        <f t="shared" si="30"/>
        <v>2.3651439864694155E-4</v>
      </c>
      <c r="K1753" s="69"/>
    </row>
    <row r="1754" spans="1:11" s="50" customFormat="1" x14ac:dyDescent="0.25">
      <c r="A1754" s="98" t="s">
        <v>524</v>
      </c>
      <c r="B1754" s="98" t="s">
        <v>167</v>
      </c>
      <c r="C1754" s="98" t="s">
        <v>488</v>
      </c>
      <c r="D1754" s="98" t="s">
        <v>287</v>
      </c>
      <c r="E1754" s="93">
        <v>1.14184588657006E-4</v>
      </c>
      <c r="F1754" s="93">
        <f t="shared" si="30"/>
        <v>1.1424764897291541E-4</v>
      </c>
      <c r="K1754" s="69"/>
    </row>
    <row r="1755" spans="1:11" s="50" customFormat="1" x14ac:dyDescent="0.25">
      <c r="A1755" s="98" t="s">
        <v>524</v>
      </c>
      <c r="B1755" s="98" t="s">
        <v>167</v>
      </c>
      <c r="C1755" s="98" t="s">
        <v>488</v>
      </c>
      <c r="D1755" s="98" t="s">
        <v>357</v>
      </c>
      <c r="E1755" s="93">
        <v>7.2884298032941102E-4</v>
      </c>
      <c r="F1755" s="93">
        <f t="shared" si="30"/>
        <v>7.2924549584510803E-4</v>
      </c>
      <c r="K1755" s="69"/>
    </row>
    <row r="1756" spans="1:11" s="50" customFormat="1" x14ac:dyDescent="0.25">
      <c r="A1756" s="98" t="s">
        <v>524</v>
      </c>
      <c r="B1756" s="98" t="s">
        <v>167</v>
      </c>
      <c r="C1756" s="98" t="s">
        <v>488</v>
      </c>
      <c r="D1756" s="98" t="s">
        <v>364</v>
      </c>
      <c r="E1756" s="93">
        <v>0</v>
      </c>
      <c r="F1756" s="93">
        <f t="shared" si="30"/>
        <v>0</v>
      </c>
      <c r="K1756" s="69"/>
    </row>
    <row r="1757" spans="1:11" s="50" customFormat="1" x14ac:dyDescent="0.25">
      <c r="A1757" s="98" t="s">
        <v>518</v>
      </c>
      <c r="B1757" s="98" t="s">
        <v>131</v>
      </c>
      <c r="C1757" s="98" t="s">
        <v>459</v>
      </c>
      <c r="D1757" s="98" t="s">
        <v>130</v>
      </c>
      <c r="E1757" s="93">
        <v>3.18352117556823E-3</v>
      </c>
      <c r="F1757" s="93">
        <f t="shared" si="30"/>
        <v>3.1876761081855711E-3</v>
      </c>
      <c r="K1757" s="69"/>
    </row>
    <row r="1758" spans="1:11" s="50" customFormat="1" x14ac:dyDescent="0.25">
      <c r="A1758" s="98" t="s">
        <v>518</v>
      </c>
      <c r="B1758" s="98" t="s">
        <v>131</v>
      </c>
      <c r="C1758" s="98" t="s">
        <v>459</v>
      </c>
      <c r="D1758" s="98" t="s">
        <v>143</v>
      </c>
      <c r="E1758" s="93">
        <v>7.8801036697348503E-3</v>
      </c>
      <c r="F1758" s="93">
        <f t="shared" si="30"/>
        <v>7.8903882879169697E-3</v>
      </c>
      <c r="K1758" s="69"/>
    </row>
    <row r="1759" spans="1:11" s="50" customFormat="1" x14ac:dyDescent="0.25">
      <c r="A1759" s="98" t="s">
        <v>518</v>
      </c>
      <c r="B1759" s="98" t="s">
        <v>131</v>
      </c>
      <c r="C1759" s="98" t="s">
        <v>459</v>
      </c>
      <c r="D1759" s="98" t="s">
        <v>268</v>
      </c>
      <c r="E1759" s="93">
        <v>4.3327408980296401E-3</v>
      </c>
      <c r="F1759" s="93">
        <f t="shared" si="30"/>
        <v>4.3383957203119196E-3</v>
      </c>
      <c r="K1759" s="69"/>
    </row>
    <row r="1760" spans="1:11" s="50" customFormat="1" x14ac:dyDescent="0.25">
      <c r="A1760" s="98" t="s">
        <v>518</v>
      </c>
      <c r="B1760" s="98" t="s">
        <v>131</v>
      </c>
      <c r="C1760" s="98" t="s">
        <v>459</v>
      </c>
      <c r="D1760" s="98" t="s">
        <v>269</v>
      </c>
      <c r="E1760" s="93">
        <v>0</v>
      </c>
      <c r="F1760" s="93">
        <f t="shared" si="30"/>
        <v>0</v>
      </c>
      <c r="K1760" s="69"/>
    </row>
    <row r="1761" spans="1:11" s="50" customFormat="1" x14ac:dyDescent="0.25">
      <c r="A1761" s="98" t="s">
        <v>519</v>
      </c>
      <c r="B1761" s="98" t="s">
        <v>131</v>
      </c>
      <c r="C1761" s="98" t="s">
        <v>459</v>
      </c>
      <c r="D1761" s="98" t="s">
        <v>130</v>
      </c>
      <c r="E1761" s="93">
        <v>6.09357428283543E-4</v>
      </c>
      <c r="F1761" s="93">
        <f t="shared" si="30"/>
        <v>6.1086037973824146E-4</v>
      </c>
      <c r="K1761" s="69"/>
    </row>
    <row r="1762" spans="1:11" s="50" customFormat="1" x14ac:dyDescent="0.25">
      <c r="A1762" s="98" t="s">
        <v>519</v>
      </c>
      <c r="B1762" s="98" t="s">
        <v>131</v>
      </c>
      <c r="C1762" s="98" t="s">
        <v>459</v>
      </c>
      <c r="D1762" s="98" t="s">
        <v>143</v>
      </c>
      <c r="E1762" s="93">
        <v>2.0048628665299299E-3</v>
      </c>
      <c r="F1762" s="93">
        <f t="shared" si="30"/>
        <v>2.0098077665538943E-3</v>
      </c>
      <c r="K1762" s="69"/>
    </row>
    <row r="1763" spans="1:11" s="50" customFormat="1" x14ac:dyDescent="0.25">
      <c r="A1763" s="98" t="s">
        <v>519</v>
      </c>
      <c r="B1763" s="98" t="s">
        <v>131</v>
      </c>
      <c r="C1763" s="98" t="s">
        <v>459</v>
      </c>
      <c r="D1763" s="98" t="s">
        <v>268</v>
      </c>
      <c r="E1763" s="93">
        <v>8.2209653688631603E-4</v>
      </c>
      <c r="F1763" s="93">
        <f t="shared" si="30"/>
        <v>8.2412419935281992E-4</v>
      </c>
      <c r="K1763" s="69"/>
    </row>
    <row r="1764" spans="1:11" s="50" customFormat="1" x14ac:dyDescent="0.25">
      <c r="A1764" s="98" t="s">
        <v>519</v>
      </c>
      <c r="B1764" s="98" t="s">
        <v>131</v>
      </c>
      <c r="C1764" s="98" t="s">
        <v>459</v>
      </c>
      <c r="D1764" s="98" t="s">
        <v>269</v>
      </c>
      <c r="E1764" s="93">
        <v>0</v>
      </c>
      <c r="F1764" s="93">
        <f t="shared" si="30"/>
        <v>0</v>
      </c>
      <c r="K1764" s="69"/>
    </row>
    <row r="1765" spans="1:11" s="50" customFormat="1" x14ac:dyDescent="0.25">
      <c r="A1765" s="98" t="s">
        <v>520</v>
      </c>
      <c r="B1765" s="98" t="s">
        <v>131</v>
      </c>
      <c r="C1765" s="98" t="s">
        <v>459</v>
      </c>
      <c r="D1765" s="98" t="s">
        <v>130</v>
      </c>
      <c r="E1765" s="93">
        <v>5.8178182846070896E-4</v>
      </c>
      <c r="F1765" s="93">
        <f t="shared" si="30"/>
        <v>5.8178182846070896E-4</v>
      </c>
      <c r="K1765" s="69"/>
    </row>
    <row r="1766" spans="1:11" s="50" customFormat="1" x14ac:dyDescent="0.25">
      <c r="A1766" s="98" t="s">
        <v>520</v>
      </c>
      <c r="B1766" s="98" t="s">
        <v>131</v>
      </c>
      <c r="C1766" s="98" t="s">
        <v>459</v>
      </c>
      <c r="D1766" s="98" t="s">
        <v>143</v>
      </c>
      <c r="E1766" s="93">
        <v>1.9595525111233102E-3</v>
      </c>
      <c r="F1766" s="93">
        <f t="shared" si="30"/>
        <v>1.9595525111233102E-3</v>
      </c>
      <c r="K1766" s="69"/>
    </row>
    <row r="1767" spans="1:11" s="50" customFormat="1" x14ac:dyDescent="0.25">
      <c r="A1767" s="98" t="s">
        <v>520</v>
      </c>
      <c r="B1767" s="98" t="s">
        <v>131</v>
      </c>
      <c r="C1767" s="98" t="s">
        <v>459</v>
      </c>
      <c r="D1767" s="98" t="s">
        <v>268</v>
      </c>
      <c r="E1767" s="93">
        <v>7.9058378124380801E-4</v>
      </c>
      <c r="F1767" s="93">
        <f t="shared" si="30"/>
        <v>7.9058378124380801E-4</v>
      </c>
      <c r="K1767" s="69"/>
    </row>
    <row r="1768" spans="1:11" s="50" customFormat="1" x14ac:dyDescent="0.25">
      <c r="A1768" s="98" t="s">
        <v>520</v>
      </c>
      <c r="B1768" s="98" t="s">
        <v>131</v>
      </c>
      <c r="C1768" s="98" t="s">
        <v>459</v>
      </c>
      <c r="D1768" s="98" t="s">
        <v>269</v>
      </c>
      <c r="E1768" s="93">
        <v>0</v>
      </c>
      <c r="F1768" s="93">
        <f t="shared" si="30"/>
        <v>0</v>
      </c>
      <c r="K1768" s="69"/>
    </row>
    <row r="1769" spans="1:11" s="50" customFormat="1" x14ac:dyDescent="0.25">
      <c r="A1769" s="98" t="s">
        <v>521</v>
      </c>
      <c r="B1769" s="98" t="s">
        <v>131</v>
      </c>
      <c r="C1769" s="98" t="s">
        <v>459</v>
      </c>
      <c r="D1769" s="98" t="s">
        <v>130</v>
      </c>
      <c r="E1769" s="93">
        <v>3.15542169288709E-2</v>
      </c>
      <c r="F1769" s="93">
        <f t="shared" si="30"/>
        <v>3.1652557861760459E-2</v>
      </c>
      <c r="K1769" s="69"/>
    </row>
    <row r="1770" spans="1:11" s="50" customFormat="1" x14ac:dyDescent="0.25">
      <c r="A1770" s="98" t="s">
        <v>521</v>
      </c>
      <c r="B1770" s="98" t="s">
        <v>131</v>
      </c>
      <c r="C1770" s="98" t="s">
        <v>459</v>
      </c>
      <c r="D1770" s="98" t="s">
        <v>143</v>
      </c>
      <c r="E1770" s="93">
        <v>5.06023966536127E-2</v>
      </c>
      <c r="F1770" s="93">
        <f t="shared" si="30"/>
        <v>5.0760102576234117E-2</v>
      </c>
      <c r="K1770" s="69"/>
    </row>
    <row r="1771" spans="1:11" s="50" customFormat="1" x14ac:dyDescent="0.25">
      <c r="A1771" s="98" t="s">
        <v>521</v>
      </c>
      <c r="B1771" s="98" t="s">
        <v>131</v>
      </c>
      <c r="C1771" s="98" t="s">
        <v>459</v>
      </c>
      <c r="D1771" s="98" t="s">
        <v>268</v>
      </c>
      <c r="E1771" s="93">
        <v>3.25766565384548E-4</v>
      </c>
      <c r="F1771" s="93">
        <f t="shared" si="30"/>
        <v>3.2678183976186373E-4</v>
      </c>
      <c r="K1771" s="69"/>
    </row>
    <row r="1772" spans="1:11" s="50" customFormat="1" x14ac:dyDescent="0.25">
      <c r="A1772" s="98" t="s">
        <v>521</v>
      </c>
      <c r="B1772" s="98" t="s">
        <v>131</v>
      </c>
      <c r="C1772" s="98" t="s">
        <v>459</v>
      </c>
      <c r="D1772" s="98" t="s">
        <v>269</v>
      </c>
      <c r="E1772" s="93">
        <v>0</v>
      </c>
      <c r="F1772" s="93">
        <f t="shared" si="30"/>
        <v>0</v>
      </c>
      <c r="K1772" s="69"/>
    </row>
    <row r="1773" spans="1:11" s="50" customFormat="1" x14ac:dyDescent="0.25">
      <c r="A1773" s="98" t="s">
        <v>522</v>
      </c>
      <c r="B1773" s="98" t="s">
        <v>131</v>
      </c>
      <c r="C1773" s="98" t="s">
        <v>459</v>
      </c>
      <c r="D1773" s="98" t="s">
        <v>130</v>
      </c>
      <c r="E1773" s="93">
        <v>6.3271078860737502E-3</v>
      </c>
      <c r="F1773" s="93">
        <f t="shared" si="30"/>
        <v>6.3414195177682537E-3</v>
      </c>
      <c r="K1773" s="69"/>
    </row>
    <row r="1774" spans="1:11" s="50" customFormat="1" x14ac:dyDescent="0.25">
      <c r="A1774" s="98" t="s">
        <v>522</v>
      </c>
      <c r="B1774" s="98" t="s">
        <v>131</v>
      </c>
      <c r="C1774" s="98" t="s">
        <v>459</v>
      </c>
      <c r="D1774" s="98" t="s">
        <v>143</v>
      </c>
      <c r="E1774" s="93">
        <v>8.53690476850766E-3</v>
      </c>
      <c r="F1774" s="93">
        <f t="shared" si="30"/>
        <v>8.556214860742194E-3</v>
      </c>
      <c r="K1774" s="69"/>
    </row>
    <row r="1775" spans="1:11" s="50" customFormat="1" x14ac:dyDescent="0.25">
      <c r="A1775" s="98" t="s">
        <v>522</v>
      </c>
      <c r="B1775" s="98" t="s">
        <v>131</v>
      </c>
      <c r="C1775" s="98" t="s">
        <v>459</v>
      </c>
      <c r="D1775" s="98" t="s">
        <v>268</v>
      </c>
      <c r="E1775" s="93">
        <v>5.6174601745891898E-3</v>
      </c>
      <c r="F1775" s="93">
        <f t="shared" si="30"/>
        <v>5.6301666152766029E-3</v>
      </c>
      <c r="K1775" s="69"/>
    </row>
    <row r="1776" spans="1:11" s="50" customFormat="1" x14ac:dyDescent="0.25">
      <c r="A1776" s="98" t="s">
        <v>522</v>
      </c>
      <c r="B1776" s="98" t="s">
        <v>131</v>
      </c>
      <c r="C1776" s="98" t="s">
        <v>459</v>
      </c>
      <c r="D1776" s="98" t="s">
        <v>269</v>
      </c>
      <c r="E1776" s="93">
        <v>0</v>
      </c>
      <c r="F1776" s="93">
        <f t="shared" si="30"/>
        <v>0</v>
      </c>
      <c r="K1776" s="69"/>
    </row>
    <row r="1777" spans="1:11" s="50" customFormat="1" x14ac:dyDescent="0.25">
      <c r="A1777" s="98" t="s">
        <v>523</v>
      </c>
      <c r="B1777" s="98" t="s">
        <v>131</v>
      </c>
      <c r="C1777" s="98" t="s">
        <v>459</v>
      </c>
      <c r="D1777" s="98" t="s">
        <v>130</v>
      </c>
      <c r="E1777" s="93">
        <v>5.7730766011660005E-4</v>
      </c>
      <c r="F1777" s="93">
        <f t="shared" si="30"/>
        <v>5.7865892309407634E-4</v>
      </c>
      <c r="K1777" s="69"/>
    </row>
    <row r="1778" spans="1:11" s="50" customFormat="1" x14ac:dyDescent="0.25">
      <c r="A1778" s="98" t="s">
        <v>523</v>
      </c>
      <c r="B1778" s="98" t="s">
        <v>131</v>
      </c>
      <c r="C1778" s="98" t="s">
        <v>459</v>
      </c>
      <c r="D1778" s="98" t="s">
        <v>143</v>
      </c>
      <c r="E1778" s="93">
        <v>5.0202246194168095E-4</v>
      </c>
      <c r="F1778" s="93">
        <f t="shared" si="30"/>
        <v>5.0319751021065122E-4</v>
      </c>
      <c r="K1778" s="69"/>
    </row>
    <row r="1779" spans="1:11" s="50" customFormat="1" x14ac:dyDescent="0.25">
      <c r="A1779" s="98" t="s">
        <v>523</v>
      </c>
      <c r="B1779" s="98" t="s">
        <v>131</v>
      </c>
      <c r="C1779" s="98" t="s">
        <v>459</v>
      </c>
      <c r="D1779" s="98" t="s">
        <v>268</v>
      </c>
      <c r="E1779" s="93">
        <v>2.0707433426431901E-4</v>
      </c>
      <c r="F1779" s="93">
        <f t="shared" si="30"/>
        <v>2.0755901842981302E-4</v>
      </c>
      <c r="K1779" s="69"/>
    </row>
    <row r="1780" spans="1:11" s="50" customFormat="1" x14ac:dyDescent="0.25">
      <c r="A1780" s="98" t="s">
        <v>523</v>
      </c>
      <c r="B1780" s="98" t="s">
        <v>131</v>
      </c>
      <c r="C1780" s="98" t="s">
        <v>459</v>
      </c>
      <c r="D1780" s="98" t="s">
        <v>269</v>
      </c>
      <c r="E1780" s="93">
        <v>0</v>
      </c>
      <c r="F1780" s="93">
        <f t="shared" si="30"/>
        <v>0</v>
      </c>
      <c r="K1780" s="69"/>
    </row>
    <row r="1781" spans="1:11" s="50" customFormat="1" x14ac:dyDescent="0.25">
      <c r="A1781" s="98" t="s">
        <v>524</v>
      </c>
      <c r="B1781" s="98" t="s">
        <v>131</v>
      </c>
      <c r="C1781" s="98" t="s">
        <v>459</v>
      </c>
      <c r="D1781" s="98" t="s">
        <v>130</v>
      </c>
      <c r="E1781" s="93">
        <v>4.64465390135949E-4</v>
      </c>
      <c r="F1781" s="93">
        <f t="shared" si="30"/>
        <v>4.6472189878195324E-4</v>
      </c>
      <c r="K1781" s="69"/>
    </row>
    <row r="1782" spans="1:11" s="50" customFormat="1" x14ac:dyDescent="0.25">
      <c r="A1782" s="98" t="s">
        <v>524</v>
      </c>
      <c r="B1782" s="98" t="s">
        <v>131</v>
      </c>
      <c r="C1782" s="98" t="s">
        <v>459</v>
      </c>
      <c r="D1782" s="98" t="s">
        <v>143</v>
      </c>
      <c r="E1782" s="93">
        <v>4.8191801677278299E-4</v>
      </c>
      <c r="F1782" s="93">
        <f t="shared" si="30"/>
        <v>4.8218416391871191E-4</v>
      </c>
      <c r="K1782" s="69"/>
    </row>
    <row r="1783" spans="1:11" s="50" customFormat="1" x14ac:dyDescent="0.25">
      <c r="A1783" s="98" t="s">
        <v>524</v>
      </c>
      <c r="B1783" s="98" t="s">
        <v>131</v>
      </c>
      <c r="C1783" s="98" t="s">
        <v>459</v>
      </c>
      <c r="D1783" s="98" t="s">
        <v>268</v>
      </c>
      <c r="E1783" s="93">
        <v>2.3420171957636699E-4</v>
      </c>
      <c r="F1783" s="93">
        <f t="shared" si="30"/>
        <v>2.3433106132551823E-4</v>
      </c>
      <c r="K1783" s="69"/>
    </row>
    <row r="1784" spans="1:11" s="50" customFormat="1" x14ac:dyDescent="0.25">
      <c r="A1784" s="98" t="s">
        <v>524</v>
      </c>
      <c r="B1784" s="98" t="s">
        <v>131</v>
      </c>
      <c r="C1784" s="98" t="s">
        <v>459</v>
      </c>
      <c r="D1784" s="98" t="s">
        <v>269</v>
      </c>
      <c r="E1784" s="93">
        <v>0</v>
      </c>
      <c r="F1784" s="93">
        <f t="shared" si="30"/>
        <v>0</v>
      </c>
      <c r="K1784" s="69"/>
    </row>
    <row r="1785" spans="1:11" s="50" customFormat="1" x14ac:dyDescent="0.25">
      <c r="A1785" s="98" t="s">
        <v>518</v>
      </c>
      <c r="B1785" s="98" t="s">
        <v>374</v>
      </c>
      <c r="C1785" s="98" t="s">
        <v>489</v>
      </c>
      <c r="D1785" s="98" t="s">
        <v>373</v>
      </c>
      <c r="E1785" s="93">
        <v>2.6249445095470302E-3</v>
      </c>
      <c r="F1785" s="93">
        <f t="shared" si="30"/>
        <v>2.6283704228549508E-3</v>
      </c>
      <c r="K1785" s="69"/>
    </row>
    <row r="1786" spans="1:11" s="50" customFormat="1" x14ac:dyDescent="0.25">
      <c r="A1786" s="98" t="s">
        <v>518</v>
      </c>
      <c r="B1786" s="98" t="s">
        <v>374</v>
      </c>
      <c r="C1786" s="98" t="s">
        <v>489</v>
      </c>
      <c r="D1786" s="98" t="s">
        <v>375</v>
      </c>
      <c r="E1786" s="93">
        <v>0</v>
      </c>
      <c r="F1786" s="93">
        <f t="shared" si="30"/>
        <v>0</v>
      </c>
      <c r="K1786" s="69"/>
    </row>
    <row r="1787" spans="1:11" s="50" customFormat="1" x14ac:dyDescent="0.25">
      <c r="A1787" s="98" t="s">
        <v>518</v>
      </c>
      <c r="B1787" s="98" t="s">
        <v>374</v>
      </c>
      <c r="C1787" s="98" t="s">
        <v>489</v>
      </c>
      <c r="D1787" s="98" t="s">
        <v>376</v>
      </c>
      <c r="E1787" s="93">
        <v>0</v>
      </c>
      <c r="F1787" s="93">
        <f t="shared" si="30"/>
        <v>0</v>
      </c>
      <c r="K1787" s="69"/>
    </row>
    <row r="1788" spans="1:11" s="50" customFormat="1" x14ac:dyDescent="0.25">
      <c r="A1788" s="98" t="s">
        <v>519</v>
      </c>
      <c r="B1788" s="98" t="s">
        <v>374</v>
      </c>
      <c r="C1788" s="98" t="s">
        <v>489</v>
      </c>
      <c r="D1788" s="98" t="s">
        <v>373</v>
      </c>
      <c r="E1788" s="93">
        <v>6.1741971232015199E-5</v>
      </c>
      <c r="F1788" s="93">
        <f t="shared" si="30"/>
        <v>6.1894254901946814E-5</v>
      </c>
      <c r="K1788" s="69"/>
    </row>
    <row r="1789" spans="1:11" s="50" customFormat="1" x14ac:dyDescent="0.25">
      <c r="A1789" s="98" t="s">
        <v>519</v>
      </c>
      <c r="B1789" s="98" t="s">
        <v>374</v>
      </c>
      <c r="C1789" s="98" t="s">
        <v>489</v>
      </c>
      <c r="D1789" s="98" t="s">
        <v>375</v>
      </c>
      <c r="E1789" s="93">
        <v>0</v>
      </c>
      <c r="F1789" s="93">
        <f t="shared" si="30"/>
        <v>0</v>
      </c>
      <c r="K1789" s="69"/>
    </row>
    <row r="1790" spans="1:11" s="50" customFormat="1" x14ac:dyDescent="0.25">
      <c r="A1790" s="98" t="s">
        <v>519</v>
      </c>
      <c r="B1790" s="98" t="s">
        <v>374</v>
      </c>
      <c r="C1790" s="98" t="s">
        <v>489</v>
      </c>
      <c r="D1790" s="98" t="s">
        <v>376</v>
      </c>
      <c r="E1790" s="93">
        <v>0</v>
      </c>
      <c r="F1790" s="93">
        <f t="shared" si="30"/>
        <v>0</v>
      </c>
      <c r="K1790" s="69"/>
    </row>
    <row r="1791" spans="1:11" s="50" customFormat="1" x14ac:dyDescent="0.25">
      <c r="A1791" s="98" t="s">
        <v>520</v>
      </c>
      <c r="B1791" s="98" t="s">
        <v>374</v>
      </c>
      <c r="C1791" s="98" t="s">
        <v>489</v>
      </c>
      <c r="D1791" s="98" t="s">
        <v>373</v>
      </c>
      <c r="E1791" s="93">
        <v>5.4446578159926198E-6</v>
      </c>
      <c r="F1791" s="93">
        <f t="shared" ref="F1791:F1854" si="31">E1791+(E1791*VLOOKUP(A1791,$A$29:$F$36,6,0))</f>
        <v>5.4446578159926198E-6</v>
      </c>
      <c r="K1791" s="69"/>
    </row>
    <row r="1792" spans="1:11" s="50" customFormat="1" x14ac:dyDescent="0.25">
      <c r="A1792" s="98" t="s">
        <v>520</v>
      </c>
      <c r="B1792" s="98" t="s">
        <v>374</v>
      </c>
      <c r="C1792" s="98" t="s">
        <v>489</v>
      </c>
      <c r="D1792" s="98" t="s">
        <v>375</v>
      </c>
      <c r="E1792" s="93">
        <v>0</v>
      </c>
      <c r="F1792" s="93">
        <f t="shared" si="31"/>
        <v>0</v>
      </c>
      <c r="K1792" s="69"/>
    </row>
    <row r="1793" spans="1:11" s="50" customFormat="1" x14ac:dyDescent="0.25">
      <c r="A1793" s="98" t="s">
        <v>520</v>
      </c>
      <c r="B1793" s="98" t="s">
        <v>374</v>
      </c>
      <c r="C1793" s="98" t="s">
        <v>489</v>
      </c>
      <c r="D1793" s="98" t="s">
        <v>376</v>
      </c>
      <c r="E1793" s="93">
        <v>0</v>
      </c>
      <c r="F1793" s="93">
        <f t="shared" si="31"/>
        <v>0</v>
      </c>
      <c r="K1793" s="69"/>
    </row>
    <row r="1794" spans="1:11" s="50" customFormat="1" x14ac:dyDescent="0.25">
      <c r="A1794" s="98" t="s">
        <v>521</v>
      </c>
      <c r="B1794" s="98" t="s">
        <v>374</v>
      </c>
      <c r="C1794" s="98" t="s">
        <v>489</v>
      </c>
      <c r="D1794" s="98" t="s">
        <v>373</v>
      </c>
      <c r="E1794" s="93">
        <v>7.9941825673323203E-6</v>
      </c>
      <c r="F1794" s="93">
        <f t="shared" si="31"/>
        <v>8.0190969986786313E-6</v>
      </c>
      <c r="K1794" s="69"/>
    </row>
    <row r="1795" spans="1:11" s="50" customFormat="1" x14ac:dyDescent="0.25">
      <c r="A1795" s="98" t="s">
        <v>521</v>
      </c>
      <c r="B1795" s="98" t="s">
        <v>374</v>
      </c>
      <c r="C1795" s="98" t="s">
        <v>489</v>
      </c>
      <c r="D1795" s="98" t="s">
        <v>375</v>
      </c>
      <c r="E1795" s="93">
        <v>0</v>
      </c>
      <c r="F1795" s="93">
        <f t="shared" si="31"/>
        <v>0</v>
      </c>
      <c r="K1795" s="69"/>
    </row>
    <row r="1796" spans="1:11" s="50" customFormat="1" x14ac:dyDescent="0.25">
      <c r="A1796" s="98" t="s">
        <v>521</v>
      </c>
      <c r="B1796" s="98" t="s">
        <v>374</v>
      </c>
      <c r="C1796" s="98" t="s">
        <v>489</v>
      </c>
      <c r="D1796" s="98" t="s">
        <v>376</v>
      </c>
      <c r="E1796" s="93">
        <v>0</v>
      </c>
      <c r="F1796" s="93">
        <f t="shared" si="31"/>
        <v>0</v>
      </c>
      <c r="K1796" s="69"/>
    </row>
    <row r="1797" spans="1:11" s="50" customFormat="1" x14ac:dyDescent="0.25">
      <c r="A1797" s="98" t="s">
        <v>522</v>
      </c>
      <c r="B1797" s="98" t="s">
        <v>374</v>
      </c>
      <c r="C1797" s="98" t="s">
        <v>489</v>
      </c>
      <c r="D1797" s="98" t="s">
        <v>373</v>
      </c>
      <c r="E1797" s="93">
        <v>7.4416693475810004E-6</v>
      </c>
      <c r="F1797" s="93">
        <f t="shared" si="31"/>
        <v>7.4585020668600996E-6</v>
      </c>
      <c r="K1797" s="69"/>
    </row>
    <row r="1798" spans="1:11" s="50" customFormat="1" x14ac:dyDescent="0.25">
      <c r="A1798" s="98" t="s">
        <v>522</v>
      </c>
      <c r="B1798" s="98" t="s">
        <v>374</v>
      </c>
      <c r="C1798" s="98" t="s">
        <v>489</v>
      </c>
      <c r="D1798" s="98" t="s">
        <v>375</v>
      </c>
      <c r="E1798" s="93">
        <v>0</v>
      </c>
      <c r="F1798" s="93">
        <f t="shared" si="31"/>
        <v>0</v>
      </c>
      <c r="K1798" s="69"/>
    </row>
    <row r="1799" spans="1:11" s="50" customFormat="1" x14ac:dyDescent="0.25">
      <c r="A1799" s="98" t="s">
        <v>522</v>
      </c>
      <c r="B1799" s="98" t="s">
        <v>374</v>
      </c>
      <c r="C1799" s="98" t="s">
        <v>489</v>
      </c>
      <c r="D1799" s="98" t="s">
        <v>376</v>
      </c>
      <c r="E1799" s="93">
        <v>0</v>
      </c>
      <c r="F1799" s="93">
        <f t="shared" si="31"/>
        <v>0</v>
      </c>
      <c r="K1799" s="69"/>
    </row>
    <row r="1800" spans="1:11" s="50" customFormat="1" x14ac:dyDescent="0.25">
      <c r="A1800" s="98" t="s">
        <v>523</v>
      </c>
      <c r="B1800" s="98" t="s">
        <v>374</v>
      </c>
      <c r="C1800" s="98" t="s">
        <v>489</v>
      </c>
      <c r="D1800" s="98" t="s">
        <v>373</v>
      </c>
      <c r="E1800" s="93">
        <v>1.62066384130223E-3</v>
      </c>
      <c r="F1800" s="93">
        <f t="shared" si="31"/>
        <v>1.6244572138814954E-3</v>
      </c>
      <c r="K1800" s="69"/>
    </row>
    <row r="1801" spans="1:11" s="50" customFormat="1" x14ac:dyDescent="0.25">
      <c r="A1801" s="98" t="s">
        <v>523</v>
      </c>
      <c r="B1801" s="98" t="s">
        <v>374</v>
      </c>
      <c r="C1801" s="98" t="s">
        <v>489</v>
      </c>
      <c r="D1801" s="98" t="s">
        <v>375</v>
      </c>
      <c r="E1801" s="93">
        <v>0</v>
      </c>
      <c r="F1801" s="93">
        <f t="shared" si="31"/>
        <v>0</v>
      </c>
      <c r="K1801" s="69"/>
    </row>
    <row r="1802" spans="1:11" s="50" customFormat="1" x14ac:dyDescent="0.25">
      <c r="A1802" s="98" t="s">
        <v>523</v>
      </c>
      <c r="B1802" s="98" t="s">
        <v>374</v>
      </c>
      <c r="C1802" s="98" t="s">
        <v>489</v>
      </c>
      <c r="D1802" s="98" t="s">
        <v>376</v>
      </c>
      <c r="E1802" s="93">
        <v>0</v>
      </c>
      <c r="F1802" s="93">
        <f t="shared" si="31"/>
        <v>0</v>
      </c>
      <c r="K1802" s="69"/>
    </row>
    <row r="1803" spans="1:11" s="50" customFormat="1" x14ac:dyDescent="0.25">
      <c r="A1803" s="98" t="s">
        <v>524</v>
      </c>
      <c r="B1803" s="98" t="s">
        <v>374</v>
      </c>
      <c r="C1803" s="98" t="s">
        <v>489</v>
      </c>
      <c r="D1803" s="98" t="s">
        <v>373</v>
      </c>
      <c r="E1803" s="93">
        <v>1.9041475891972601E-6</v>
      </c>
      <c r="F1803" s="93">
        <f t="shared" si="31"/>
        <v>1.9051991860013927E-6</v>
      </c>
      <c r="K1803" s="69"/>
    </row>
    <row r="1804" spans="1:11" s="50" customFormat="1" x14ac:dyDescent="0.25">
      <c r="A1804" s="98" t="s">
        <v>524</v>
      </c>
      <c r="B1804" s="98" t="s">
        <v>374</v>
      </c>
      <c r="C1804" s="98" t="s">
        <v>489</v>
      </c>
      <c r="D1804" s="98" t="s">
        <v>375</v>
      </c>
      <c r="E1804" s="93">
        <v>0</v>
      </c>
      <c r="F1804" s="93">
        <f t="shared" si="31"/>
        <v>0</v>
      </c>
      <c r="K1804" s="69"/>
    </row>
    <row r="1805" spans="1:11" s="50" customFormat="1" x14ac:dyDescent="0.25">
      <c r="A1805" s="98" t="s">
        <v>524</v>
      </c>
      <c r="B1805" s="98" t="s">
        <v>374</v>
      </c>
      <c r="C1805" s="98" t="s">
        <v>489</v>
      </c>
      <c r="D1805" s="98" t="s">
        <v>376</v>
      </c>
      <c r="E1805" s="93">
        <v>0</v>
      </c>
      <c r="F1805" s="93">
        <f t="shared" si="31"/>
        <v>0</v>
      </c>
      <c r="K1805" s="69"/>
    </row>
    <row r="1806" spans="1:11" s="50" customFormat="1" x14ac:dyDescent="0.25">
      <c r="A1806" s="98" t="s">
        <v>518</v>
      </c>
      <c r="B1806" s="98" t="s">
        <v>242</v>
      </c>
      <c r="C1806" s="98" t="s">
        <v>490</v>
      </c>
      <c r="D1806" s="98" t="s">
        <v>241</v>
      </c>
      <c r="E1806" s="93">
        <v>8.4962625369091704E-6</v>
      </c>
      <c r="F1806" s="93">
        <f t="shared" si="31"/>
        <v>8.5073513270862282E-6</v>
      </c>
      <c r="K1806" s="69"/>
    </row>
    <row r="1807" spans="1:11" s="50" customFormat="1" x14ac:dyDescent="0.25">
      <c r="A1807" s="98" t="s">
        <v>518</v>
      </c>
      <c r="B1807" s="98" t="s">
        <v>242</v>
      </c>
      <c r="C1807" s="98" t="s">
        <v>490</v>
      </c>
      <c r="D1807" s="98" t="s">
        <v>243</v>
      </c>
      <c r="E1807" s="93">
        <v>2.4394108052573299E-3</v>
      </c>
      <c r="F1807" s="93">
        <f t="shared" si="31"/>
        <v>2.4425945715848929E-3</v>
      </c>
      <c r="K1807" s="69"/>
    </row>
    <row r="1808" spans="1:11" s="50" customFormat="1" x14ac:dyDescent="0.25">
      <c r="A1808" s="98" t="s">
        <v>519</v>
      </c>
      <c r="B1808" s="98" t="s">
        <v>242</v>
      </c>
      <c r="C1808" s="98" t="s">
        <v>490</v>
      </c>
      <c r="D1808" s="98" t="s">
        <v>241</v>
      </c>
      <c r="E1808" s="93">
        <v>1.5673172764207898E-5</v>
      </c>
      <c r="F1808" s="93">
        <f t="shared" si="31"/>
        <v>1.5711829908130901E-5</v>
      </c>
      <c r="K1808" s="69"/>
    </row>
    <row r="1809" spans="1:11" s="50" customFormat="1" x14ac:dyDescent="0.25">
      <c r="A1809" s="98" t="s">
        <v>519</v>
      </c>
      <c r="B1809" s="98" t="s">
        <v>242</v>
      </c>
      <c r="C1809" s="98" t="s">
        <v>490</v>
      </c>
      <c r="D1809" s="98" t="s">
        <v>243</v>
      </c>
      <c r="E1809" s="93">
        <v>8.93015355614456E-4</v>
      </c>
      <c r="F1809" s="93">
        <f t="shared" si="31"/>
        <v>8.9521793601389326E-4</v>
      </c>
      <c r="K1809" s="69"/>
    </row>
    <row r="1810" spans="1:11" s="50" customFormat="1" x14ac:dyDescent="0.25">
      <c r="A1810" s="98" t="s">
        <v>520</v>
      </c>
      <c r="B1810" s="98" t="s">
        <v>242</v>
      </c>
      <c r="C1810" s="98" t="s">
        <v>490</v>
      </c>
      <c r="D1810" s="98" t="s">
        <v>241</v>
      </c>
      <c r="E1810" s="93">
        <v>1.5328976182425401E-5</v>
      </c>
      <c r="F1810" s="93">
        <f t="shared" si="31"/>
        <v>1.5328976182425401E-5</v>
      </c>
      <c r="K1810" s="69"/>
    </row>
    <row r="1811" spans="1:11" s="50" customFormat="1" x14ac:dyDescent="0.25">
      <c r="A1811" s="98" t="s">
        <v>520</v>
      </c>
      <c r="B1811" s="98" t="s">
        <v>242</v>
      </c>
      <c r="C1811" s="98" t="s">
        <v>490</v>
      </c>
      <c r="D1811" s="98" t="s">
        <v>243</v>
      </c>
      <c r="E1811" s="93">
        <v>4.5651744961079698E-4</v>
      </c>
      <c r="F1811" s="93">
        <f t="shared" si="31"/>
        <v>4.5651744961079698E-4</v>
      </c>
      <c r="K1811" s="69"/>
    </row>
    <row r="1812" spans="1:11" s="50" customFormat="1" x14ac:dyDescent="0.25">
      <c r="A1812" s="98" t="s">
        <v>521</v>
      </c>
      <c r="B1812" s="98" t="s">
        <v>242</v>
      </c>
      <c r="C1812" s="98" t="s">
        <v>490</v>
      </c>
      <c r="D1812" s="98" t="s">
        <v>241</v>
      </c>
      <c r="E1812" s="93">
        <v>1.47905070238442E-5</v>
      </c>
      <c r="F1812" s="93">
        <f t="shared" si="31"/>
        <v>1.4836602677617298E-5</v>
      </c>
      <c r="K1812" s="69"/>
    </row>
    <row r="1813" spans="1:11" s="50" customFormat="1" x14ac:dyDescent="0.25">
      <c r="A1813" s="98" t="s">
        <v>521</v>
      </c>
      <c r="B1813" s="98" t="s">
        <v>242</v>
      </c>
      <c r="C1813" s="98" t="s">
        <v>490</v>
      </c>
      <c r="D1813" s="98" t="s">
        <v>243</v>
      </c>
      <c r="E1813" s="93">
        <v>0</v>
      </c>
      <c r="F1813" s="93">
        <f t="shared" si="31"/>
        <v>0</v>
      </c>
      <c r="K1813" s="69"/>
    </row>
    <row r="1814" spans="1:11" s="50" customFormat="1" x14ac:dyDescent="0.25">
      <c r="A1814" s="98" t="s">
        <v>522</v>
      </c>
      <c r="B1814" s="98" t="s">
        <v>242</v>
      </c>
      <c r="C1814" s="98" t="s">
        <v>490</v>
      </c>
      <c r="D1814" s="98" t="s">
        <v>241</v>
      </c>
      <c r="E1814" s="93">
        <v>8.4459005695783504E-6</v>
      </c>
      <c r="F1814" s="93">
        <f t="shared" si="31"/>
        <v>8.4650048144334532E-6</v>
      </c>
      <c r="K1814" s="69"/>
    </row>
    <row r="1815" spans="1:11" s="50" customFormat="1" x14ac:dyDescent="0.25">
      <c r="A1815" s="98" t="s">
        <v>522</v>
      </c>
      <c r="B1815" s="98" t="s">
        <v>242</v>
      </c>
      <c r="C1815" s="98" t="s">
        <v>490</v>
      </c>
      <c r="D1815" s="98" t="s">
        <v>243</v>
      </c>
      <c r="E1815" s="93">
        <v>1.1853563531646999E-4</v>
      </c>
      <c r="F1815" s="93">
        <f t="shared" si="31"/>
        <v>1.1880375755902844E-4</v>
      </c>
      <c r="K1815" s="69"/>
    </row>
    <row r="1816" spans="1:11" s="50" customFormat="1" x14ac:dyDescent="0.25">
      <c r="A1816" s="98" t="s">
        <v>523</v>
      </c>
      <c r="B1816" s="98" t="s">
        <v>242</v>
      </c>
      <c r="C1816" s="98" t="s">
        <v>490</v>
      </c>
      <c r="D1816" s="98" t="s">
        <v>241</v>
      </c>
      <c r="E1816" s="93">
        <v>4.3868683102931699E-6</v>
      </c>
      <c r="F1816" s="93">
        <f t="shared" si="31"/>
        <v>4.3971363409192763E-6</v>
      </c>
      <c r="K1816" s="69"/>
    </row>
    <row r="1817" spans="1:11" s="50" customFormat="1" x14ac:dyDescent="0.25">
      <c r="A1817" s="98" t="s">
        <v>523</v>
      </c>
      <c r="B1817" s="98" t="s">
        <v>242</v>
      </c>
      <c r="C1817" s="98" t="s">
        <v>490</v>
      </c>
      <c r="D1817" s="98" t="s">
        <v>243</v>
      </c>
      <c r="E1817" s="93">
        <v>2.5954072603471502E-3</v>
      </c>
      <c r="F1817" s="93">
        <f t="shared" si="31"/>
        <v>2.6014821455161291E-3</v>
      </c>
      <c r="K1817" s="69"/>
    </row>
    <row r="1818" spans="1:11" s="50" customFormat="1" x14ac:dyDescent="0.25">
      <c r="A1818" s="98" t="s">
        <v>524</v>
      </c>
      <c r="B1818" s="98" t="s">
        <v>242</v>
      </c>
      <c r="C1818" s="98" t="s">
        <v>490</v>
      </c>
      <c r="D1818" s="98" t="s">
        <v>241</v>
      </c>
      <c r="E1818" s="93">
        <v>6.6681969634258196E-6</v>
      </c>
      <c r="F1818" s="93">
        <f t="shared" si="31"/>
        <v>6.6718795848023605E-6</v>
      </c>
      <c r="K1818" s="69"/>
    </row>
    <row r="1819" spans="1:11" s="50" customFormat="1" x14ac:dyDescent="0.25">
      <c r="A1819" s="98" t="s">
        <v>524</v>
      </c>
      <c r="B1819" s="98" t="s">
        <v>242</v>
      </c>
      <c r="C1819" s="98" t="s">
        <v>490</v>
      </c>
      <c r="D1819" s="98" t="s">
        <v>243</v>
      </c>
      <c r="E1819" s="93">
        <v>0</v>
      </c>
      <c r="F1819" s="93">
        <f t="shared" si="31"/>
        <v>0</v>
      </c>
      <c r="K1819" s="69"/>
    </row>
    <row r="1820" spans="1:11" s="50" customFormat="1" x14ac:dyDescent="0.25">
      <c r="A1820" s="98" t="s">
        <v>518</v>
      </c>
      <c r="B1820" s="98" t="s">
        <v>212</v>
      </c>
      <c r="C1820" s="98" t="s">
        <v>491</v>
      </c>
      <c r="D1820" s="98" t="s">
        <v>211</v>
      </c>
      <c r="E1820" s="93">
        <v>0</v>
      </c>
      <c r="F1820" s="93">
        <f t="shared" si="31"/>
        <v>0</v>
      </c>
      <c r="K1820" s="69"/>
    </row>
    <row r="1821" spans="1:11" s="50" customFormat="1" x14ac:dyDescent="0.25">
      <c r="A1821" s="98" t="s">
        <v>519</v>
      </c>
      <c r="B1821" s="98" t="s">
        <v>212</v>
      </c>
      <c r="C1821" s="98" t="s">
        <v>491</v>
      </c>
      <c r="D1821" s="98" t="s">
        <v>211</v>
      </c>
      <c r="E1821" s="93">
        <v>2.4035348292835899E-3</v>
      </c>
      <c r="F1821" s="93">
        <f t="shared" si="31"/>
        <v>2.4094630349645574E-3</v>
      </c>
      <c r="K1821" s="69"/>
    </row>
    <row r="1822" spans="1:11" s="50" customFormat="1" x14ac:dyDescent="0.25">
      <c r="A1822" s="98" t="s">
        <v>520</v>
      </c>
      <c r="B1822" s="98" t="s">
        <v>212</v>
      </c>
      <c r="C1822" s="98" t="s">
        <v>491</v>
      </c>
      <c r="D1822" s="98" t="s">
        <v>211</v>
      </c>
      <c r="E1822" s="93">
        <v>0</v>
      </c>
      <c r="F1822" s="93">
        <f t="shared" si="31"/>
        <v>0</v>
      </c>
      <c r="K1822" s="69"/>
    </row>
    <row r="1823" spans="1:11" s="50" customFormat="1" x14ac:dyDescent="0.25">
      <c r="A1823" s="98" t="s">
        <v>521</v>
      </c>
      <c r="B1823" s="98" t="s">
        <v>212</v>
      </c>
      <c r="C1823" s="98" t="s">
        <v>491</v>
      </c>
      <c r="D1823" s="98" t="s">
        <v>211</v>
      </c>
      <c r="E1823" s="93">
        <v>0</v>
      </c>
      <c r="F1823" s="93">
        <f t="shared" si="31"/>
        <v>0</v>
      </c>
      <c r="K1823" s="69"/>
    </row>
    <row r="1824" spans="1:11" s="50" customFormat="1" x14ac:dyDescent="0.25">
      <c r="A1824" s="98" t="s">
        <v>522</v>
      </c>
      <c r="B1824" s="98" t="s">
        <v>212</v>
      </c>
      <c r="C1824" s="98" t="s">
        <v>491</v>
      </c>
      <c r="D1824" s="98" t="s">
        <v>211</v>
      </c>
      <c r="E1824" s="93">
        <v>0</v>
      </c>
      <c r="F1824" s="93">
        <f t="shared" si="31"/>
        <v>0</v>
      </c>
      <c r="K1824" s="69"/>
    </row>
    <row r="1825" spans="1:11" s="50" customFormat="1" x14ac:dyDescent="0.25">
      <c r="A1825" s="98" t="s">
        <v>523</v>
      </c>
      <c r="B1825" s="98" t="s">
        <v>212</v>
      </c>
      <c r="C1825" s="98" t="s">
        <v>491</v>
      </c>
      <c r="D1825" s="98" t="s">
        <v>211</v>
      </c>
      <c r="E1825" s="93">
        <v>1.08929933949512E-2</v>
      </c>
      <c r="F1825" s="93">
        <f t="shared" si="31"/>
        <v>1.0918489849797337E-2</v>
      </c>
      <c r="K1825" s="69"/>
    </row>
    <row r="1826" spans="1:11" s="50" customFormat="1" x14ac:dyDescent="0.25">
      <c r="A1826" s="98" t="s">
        <v>524</v>
      </c>
      <c r="B1826" s="98" t="s">
        <v>212</v>
      </c>
      <c r="C1826" s="98" t="s">
        <v>491</v>
      </c>
      <c r="D1826" s="98" t="s">
        <v>211</v>
      </c>
      <c r="E1826" s="93">
        <v>5.1644604368651604E-3</v>
      </c>
      <c r="F1826" s="93">
        <f t="shared" si="31"/>
        <v>5.1673125950283663E-3</v>
      </c>
      <c r="K1826" s="69"/>
    </row>
    <row r="1827" spans="1:11" s="50" customFormat="1" x14ac:dyDescent="0.25">
      <c r="A1827" s="98" t="s">
        <v>518</v>
      </c>
      <c r="B1827" s="98" t="s">
        <v>59</v>
      </c>
      <c r="C1827" s="98" t="s">
        <v>492</v>
      </c>
      <c r="D1827" s="98" t="s">
        <v>58</v>
      </c>
      <c r="E1827" s="93">
        <v>5.8746896481656699E-6</v>
      </c>
      <c r="F1827" s="93">
        <f t="shared" si="31"/>
        <v>5.8823569254632873E-6</v>
      </c>
      <c r="K1827" s="69"/>
    </row>
    <row r="1828" spans="1:11" s="50" customFormat="1" x14ac:dyDescent="0.25">
      <c r="A1828" s="98" t="s">
        <v>518</v>
      </c>
      <c r="B1828" s="98" t="s">
        <v>59</v>
      </c>
      <c r="C1828" s="98" t="s">
        <v>492</v>
      </c>
      <c r="D1828" s="98" t="s">
        <v>60</v>
      </c>
      <c r="E1828" s="93">
        <v>3.9902990269697598E-6</v>
      </c>
      <c r="F1828" s="93">
        <f t="shared" si="31"/>
        <v>3.9955069155515412E-6</v>
      </c>
      <c r="K1828" s="69"/>
    </row>
    <row r="1829" spans="1:11" s="50" customFormat="1" x14ac:dyDescent="0.25">
      <c r="A1829" s="98" t="s">
        <v>518</v>
      </c>
      <c r="B1829" s="98" t="s">
        <v>59</v>
      </c>
      <c r="C1829" s="98" t="s">
        <v>492</v>
      </c>
      <c r="D1829" s="98" t="s">
        <v>109</v>
      </c>
      <c r="E1829" s="93">
        <v>0</v>
      </c>
      <c r="F1829" s="93">
        <f t="shared" si="31"/>
        <v>0</v>
      </c>
      <c r="K1829" s="69"/>
    </row>
    <row r="1830" spans="1:11" s="50" customFormat="1" x14ac:dyDescent="0.25">
      <c r="A1830" s="98" t="s">
        <v>518</v>
      </c>
      <c r="B1830" s="98" t="s">
        <v>59</v>
      </c>
      <c r="C1830" s="98" t="s">
        <v>492</v>
      </c>
      <c r="D1830" s="98" t="s">
        <v>110</v>
      </c>
      <c r="E1830" s="93">
        <v>0</v>
      </c>
      <c r="F1830" s="93">
        <f t="shared" si="31"/>
        <v>0</v>
      </c>
      <c r="K1830" s="69"/>
    </row>
    <row r="1831" spans="1:11" s="50" customFormat="1" x14ac:dyDescent="0.25">
      <c r="A1831" s="98" t="s">
        <v>518</v>
      </c>
      <c r="B1831" s="98" t="s">
        <v>59</v>
      </c>
      <c r="C1831" s="98" t="s">
        <v>492</v>
      </c>
      <c r="D1831" s="98" t="s">
        <v>112</v>
      </c>
      <c r="E1831" s="93">
        <v>1.8002244904997701E-8</v>
      </c>
      <c r="F1831" s="93">
        <f t="shared" si="31"/>
        <v>1.8025740308488392E-8</v>
      </c>
      <c r="K1831" s="69"/>
    </row>
    <row r="1832" spans="1:11" s="50" customFormat="1" x14ac:dyDescent="0.25">
      <c r="A1832" s="98" t="s">
        <v>518</v>
      </c>
      <c r="B1832" s="98" t="s">
        <v>59</v>
      </c>
      <c r="C1832" s="98" t="s">
        <v>492</v>
      </c>
      <c r="D1832" s="98" t="s">
        <v>113</v>
      </c>
      <c r="E1832" s="93">
        <v>0</v>
      </c>
      <c r="F1832" s="93">
        <f t="shared" si="31"/>
        <v>0</v>
      </c>
      <c r="K1832" s="69"/>
    </row>
    <row r="1833" spans="1:11" s="50" customFormat="1" x14ac:dyDescent="0.25">
      <c r="A1833" s="98" t="s">
        <v>518</v>
      </c>
      <c r="B1833" s="98" t="s">
        <v>59</v>
      </c>
      <c r="C1833" s="98" t="s">
        <v>492</v>
      </c>
      <c r="D1833" s="98" t="s">
        <v>174</v>
      </c>
      <c r="E1833" s="93">
        <v>0</v>
      </c>
      <c r="F1833" s="93">
        <f t="shared" si="31"/>
        <v>0</v>
      </c>
      <c r="K1833" s="69"/>
    </row>
    <row r="1834" spans="1:11" s="50" customFormat="1" x14ac:dyDescent="0.25">
      <c r="A1834" s="98" t="s">
        <v>518</v>
      </c>
      <c r="B1834" s="98" t="s">
        <v>59</v>
      </c>
      <c r="C1834" s="98" t="s">
        <v>492</v>
      </c>
      <c r="D1834" s="98" t="s">
        <v>175</v>
      </c>
      <c r="E1834" s="93">
        <v>0</v>
      </c>
      <c r="F1834" s="93">
        <f t="shared" si="31"/>
        <v>0</v>
      </c>
      <c r="K1834" s="69"/>
    </row>
    <row r="1835" spans="1:11" s="50" customFormat="1" x14ac:dyDescent="0.25">
      <c r="A1835" s="98" t="s">
        <v>518</v>
      </c>
      <c r="B1835" s="98" t="s">
        <v>59</v>
      </c>
      <c r="C1835" s="98" t="s">
        <v>492</v>
      </c>
      <c r="D1835" s="98" t="s">
        <v>176</v>
      </c>
      <c r="E1835" s="93">
        <v>0</v>
      </c>
      <c r="F1835" s="93">
        <f t="shared" si="31"/>
        <v>0</v>
      </c>
      <c r="K1835" s="69"/>
    </row>
    <row r="1836" spans="1:11" s="50" customFormat="1" x14ac:dyDescent="0.25">
      <c r="A1836" s="98" t="s">
        <v>518</v>
      </c>
      <c r="B1836" s="98" t="s">
        <v>59</v>
      </c>
      <c r="C1836" s="98" t="s">
        <v>492</v>
      </c>
      <c r="D1836" s="98" t="s">
        <v>228</v>
      </c>
      <c r="E1836" s="93">
        <v>2.78804611240797E-5</v>
      </c>
      <c r="F1836" s="93">
        <f t="shared" si="31"/>
        <v>2.7916848957212386E-5</v>
      </c>
      <c r="K1836" s="69"/>
    </row>
    <row r="1837" spans="1:11" s="50" customFormat="1" x14ac:dyDescent="0.25">
      <c r="A1837" s="98" t="s">
        <v>518</v>
      </c>
      <c r="B1837" s="98" t="s">
        <v>59</v>
      </c>
      <c r="C1837" s="98" t="s">
        <v>492</v>
      </c>
      <c r="D1837" s="98" t="s">
        <v>231</v>
      </c>
      <c r="E1837" s="93">
        <v>0</v>
      </c>
      <c r="F1837" s="93">
        <f t="shared" si="31"/>
        <v>0</v>
      </c>
      <c r="K1837" s="69"/>
    </row>
    <row r="1838" spans="1:11" s="50" customFormat="1" x14ac:dyDescent="0.25">
      <c r="A1838" s="98" t="s">
        <v>519</v>
      </c>
      <c r="B1838" s="98" t="s">
        <v>59</v>
      </c>
      <c r="C1838" s="98" t="s">
        <v>492</v>
      </c>
      <c r="D1838" s="98" t="s">
        <v>58</v>
      </c>
      <c r="E1838" s="93">
        <v>3.16678103091286E-6</v>
      </c>
      <c r="F1838" s="93">
        <f t="shared" si="31"/>
        <v>3.174591747474614E-6</v>
      </c>
      <c r="K1838" s="69"/>
    </row>
    <row r="1839" spans="1:11" s="50" customFormat="1" x14ac:dyDescent="0.25">
      <c r="A1839" s="98" t="s">
        <v>519</v>
      </c>
      <c r="B1839" s="98" t="s">
        <v>59</v>
      </c>
      <c r="C1839" s="98" t="s">
        <v>492</v>
      </c>
      <c r="D1839" s="98" t="s">
        <v>60</v>
      </c>
      <c r="E1839" s="93">
        <v>1.4329619450726199E-3</v>
      </c>
      <c r="F1839" s="93">
        <f t="shared" si="31"/>
        <v>1.4364962783553717E-3</v>
      </c>
      <c r="K1839" s="69"/>
    </row>
    <row r="1840" spans="1:11" s="50" customFormat="1" x14ac:dyDescent="0.25">
      <c r="A1840" s="98" t="s">
        <v>519</v>
      </c>
      <c r="B1840" s="98" t="s">
        <v>59</v>
      </c>
      <c r="C1840" s="98" t="s">
        <v>492</v>
      </c>
      <c r="D1840" s="98" t="s">
        <v>109</v>
      </c>
      <c r="E1840" s="93">
        <v>0</v>
      </c>
      <c r="F1840" s="93">
        <f t="shared" si="31"/>
        <v>0</v>
      </c>
      <c r="K1840" s="69"/>
    </row>
    <row r="1841" spans="1:11" s="50" customFormat="1" x14ac:dyDescent="0.25">
      <c r="A1841" s="98" t="s">
        <v>519</v>
      </c>
      <c r="B1841" s="98" t="s">
        <v>59</v>
      </c>
      <c r="C1841" s="98" t="s">
        <v>492</v>
      </c>
      <c r="D1841" s="98" t="s">
        <v>110</v>
      </c>
      <c r="E1841" s="93">
        <v>0</v>
      </c>
      <c r="F1841" s="93">
        <f t="shared" si="31"/>
        <v>0</v>
      </c>
      <c r="K1841" s="69"/>
    </row>
    <row r="1842" spans="1:11" s="50" customFormat="1" x14ac:dyDescent="0.25">
      <c r="A1842" s="98" t="s">
        <v>519</v>
      </c>
      <c r="B1842" s="98" t="s">
        <v>59</v>
      </c>
      <c r="C1842" s="98" t="s">
        <v>492</v>
      </c>
      <c r="D1842" s="98" t="s">
        <v>112</v>
      </c>
      <c r="E1842" s="93">
        <v>0</v>
      </c>
      <c r="F1842" s="93">
        <f t="shared" si="31"/>
        <v>0</v>
      </c>
      <c r="K1842" s="69"/>
    </row>
    <row r="1843" spans="1:11" s="50" customFormat="1" x14ac:dyDescent="0.25">
      <c r="A1843" s="98" t="s">
        <v>519</v>
      </c>
      <c r="B1843" s="98" t="s">
        <v>59</v>
      </c>
      <c r="C1843" s="98" t="s">
        <v>492</v>
      </c>
      <c r="D1843" s="98" t="s">
        <v>113</v>
      </c>
      <c r="E1843" s="93">
        <v>5.0081306302961603E-3</v>
      </c>
      <c r="F1843" s="93">
        <f t="shared" si="31"/>
        <v>5.0204829490942196E-3</v>
      </c>
      <c r="K1843" s="69"/>
    </row>
    <row r="1844" spans="1:11" s="50" customFormat="1" x14ac:dyDescent="0.25">
      <c r="A1844" s="98" t="s">
        <v>519</v>
      </c>
      <c r="B1844" s="98" t="s">
        <v>59</v>
      </c>
      <c r="C1844" s="98" t="s">
        <v>492</v>
      </c>
      <c r="D1844" s="98" t="s">
        <v>174</v>
      </c>
      <c r="E1844" s="93">
        <v>0</v>
      </c>
      <c r="F1844" s="93">
        <f t="shared" si="31"/>
        <v>0</v>
      </c>
      <c r="K1844" s="69"/>
    </row>
    <row r="1845" spans="1:11" s="50" customFormat="1" x14ac:dyDescent="0.25">
      <c r="A1845" s="98" t="s">
        <v>519</v>
      </c>
      <c r="B1845" s="98" t="s">
        <v>59</v>
      </c>
      <c r="C1845" s="98" t="s">
        <v>492</v>
      </c>
      <c r="D1845" s="98" t="s">
        <v>175</v>
      </c>
      <c r="E1845" s="93">
        <v>0</v>
      </c>
      <c r="F1845" s="93">
        <f t="shared" si="31"/>
        <v>0</v>
      </c>
      <c r="K1845" s="69"/>
    </row>
    <row r="1846" spans="1:11" s="50" customFormat="1" x14ac:dyDescent="0.25">
      <c r="A1846" s="98" t="s">
        <v>519</v>
      </c>
      <c r="B1846" s="98" t="s">
        <v>59</v>
      </c>
      <c r="C1846" s="98" t="s">
        <v>492</v>
      </c>
      <c r="D1846" s="98" t="s">
        <v>176</v>
      </c>
      <c r="E1846" s="93">
        <v>0</v>
      </c>
      <c r="F1846" s="93">
        <f t="shared" si="31"/>
        <v>0</v>
      </c>
      <c r="K1846" s="69"/>
    </row>
    <row r="1847" spans="1:11" s="50" customFormat="1" x14ac:dyDescent="0.25">
      <c r="A1847" s="98" t="s">
        <v>519</v>
      </c>
      <c r="B1847" s="98" t="s">
        <v>59</v>
      </c>
      <c r="C1847" s="98" t="s">
        <v>492</v>
      </c>
      <c r="D1847" s="98" t="s">
        <v>228</v>
      </c>
      <c r="E1847" s="93">
        <v>3.6258351462036901E-6</v>
      </c>
      <c r="F1847" s="93">
        <f t="shared" si="31"/>
        <v>3.6347780981634849E-6</v>
      </c>
      <c r="K1847" s="69"/>
    </row>
    <row r="1848" spans="1:11" s="50" customFormat="1" x14ac:dyDescent="0.25">
      <c r="A1848" s="98" t="s">
        <v>519</v>
      </c>
      <c r="B1848" s="98" t="s">
        <v>59</v>
      </c>
      <c r="C1848" s="98" t="s">
        <v>492</v>
      </c>
      <c r="D1848" s="98" t="s">
        <v>231</v>
      </c>
      <c r="E1848" s="93">
        <v>0</v>
      </c>
      <c r="F1848" s="93">
        <f t="shared" si="31"/>
        <v>0</v>
      </c>
      <c r="K1848" s="69"/>
    </row>
    <row r="1849" spans="1:11" s="50" customFormat="1" x14ac:dyDescent="0.25">
      <c r="A1849" s="98" t="s">
        <v>520</v>
      </c>
      <c r="B1849" s="98" t="s">
        <v>59</v>
      </c>
      <c r="C1849" s="98" t="s">
        <v>492</v>
      </c>
      <c r="D1849" s="98" t="s">
        <v>58</v>
      </c>
      <c r="E1849" s="93">
        <v>3.15522543633309E-6</v>
      </c>
      <c r="F1849" s="93">
        <f t="shared" si="31"/>
        <v>3.15522543633309E-6</v>
      </c>
      <c r="K1849" s="69"/>
    </row>
    <row r="1850" spans="1:11" s="50" customFormat="1" x14ac:dyDescent="0.25">
      <c r="A1850" s="98" t="s">
        <v>520</v>
      </c>
      <c r="B1850" s="98" t="s">
        <v>59</v>
      </c>
      <c r="C1850" s="98" t="s">
        <v>492</v>
      </c>
      <c r="D1850" s="98" t="s">
        <v>60</v>
      </c>
      <c r="E1850" s="93">
        <v>1.45553140308936E-3</v>
      </c>
      <c r="F1850" s="93">
        <f t="shared" si="31"/>
        <v>1.45553140308936E-3</v>
      </c>
      <c r="K1850" s="69"/>
    </row>
    <row r="1851" spans="1:11" s="50" customFormat="1" x14ac:dyDescent="0.25">
      <c r="A1851" s="98" t="s">
        <v>520</v>
      </c>
      <c r="B1851" s="98" t="s">
        <v>59</v>
      </c>
      <c r="C1851" s="98" t="s">
        <v>492</v>
      </c>
      <c r="D1851" s="98" t="s">
        <v>109</v>
      </c>
      <c r="E1851" s="93">
        <v>0</v>
      </c>
      <c r="F1851" s="93">
        <f t="shared" si="31"/>
        <v>0</v>
      </c>
      <c r="K1851" s="69"/>
    </row>
    <row r="1852" spans="1:11" s="50" customFormat="1" x14ac:dyDescent="0.25">
      <c r="A1852" s="98" t="s">
        <v>520</v>
      </c>
      <c r="B1852" s="98" t="s">
        <v>59</v>
      </c>
      <c r="C1852" s="98" t="s">
        <v>492</v>
      </c>
      <c r="D1852" s="98" t="s">
        <v>110</v>
      </c>
      <c r="E1852" s="93">
        <v>0</v>
      </c>
      <c r="F1852" s="93">
        <f t="shared" si="31"/>
        <v>0</v>
      </c>
      <c r="K1852" s="69"/>
    </row>
    <row r="1853" spans="1:11" s="50" customFormat="1" x14ac:dyDescent="0.25">
      <c r="A1853" s="98" t="s">
        <v>520</v>
      </c>
      <c r="B1853" s="98" t="s">
        <v>59</v>
      </c>
      <c r="C1853" s="98" t="s">
        <v>492</v>
      </c>
      <c r="D1853" s="98" t="s">
        <v>112</v>
      </c>
      <c r="E1853" s="93">
        <v>0</v>
      </c>
      <c r="F1853" s="93">
        <f t="shared" si="31"/>
        <v>0</v>
      </c>
      <c r="K1853" s="69"/>
    </row>
    <row r="1854" spans="1:11" s="50" customFormat="1" x14ac:dyDescent="0.25">
      <c r="A1854" s="98" t="s">
        <v>520</v>
      </c>
      <c r="B1854" s="98" t="s">
        <v>59</v>
      </c>
      <c r="C1854" s="98" t="s">
        <v>492</v>
      </c>
      <c r="D1854" s="98" t="s">
        <v>113</v>
      </c>
      <c r="E1854" s="93">
        <v>5.0865770551607702E-3</v>
      </c>
      <c r="F1854" s="93">
        <f t="shared" si="31"/>
        <v>5.0865770551607702E-3</v>
      </c>
      <c r="K1854" s="69"/>
    </row>
    <row r="1855" spans="1:11" s="50" customFormat="1" x14ac:dyDescent="0.25">
      <c r="A1855" s="98" t="s">
        <v>520</v>
      </c>
      <c r="B1855" s="98" t="s">
        <v>59</v>
      </c>
      <c r="C1855" s="98" t="s">
        <v>492</v>
      </c>
      <c r="D1855" s="98" t="s">
        <v>174</v>
      </c>
      <c r="E1855" s="93">
        <v>0</v>
      </c>
      <c r="F1855" s="93">
        <f t="shared" ref="F1855:F1918" si="32">E1855+(E1855*VLOOKUP(A1855,$A$29:$F$36,6,0))</f>
        <v>0</v>
      </c>
      <c r="K1855" s="69"/>
    </row>
    <row r="1856" spans="1:11" s="50" customFormat="1" x14ac:dyDescent="0.25">
      <c r="A1856" s="98" t="s">
        <v>520</v>
      </c>
      <c r="B1856" s="98" t="s">
        <v>59</v>
      </c>
      <c r="C1856" s="98" t="s">
        <v>492</v>
      </c>
      <c r="D1856" s="98" t="s">
        <v>175</v>
      </c>
      <c r="E1856" s="93">
        <v>0</v>
      </c>
      <c r="F1856" s="93">
        <f t="shared" si="32"/>
        <v>0</v>
      </c>
      <c r="K1856" s="69"/>
    </row>
    <row r="1857" spans="1:11" s="50" customFormat="1" x14ac:dyDescent="0.25">
      <c r="A1857" s="98" t="s">
        <v>520</v>
      </c>
      <c r="B1857" s="98" t="s">
        <v>59</v>
      </c>
      <c r="C1857" s="98" t="s">
        <v>492</v>
      </c>
      <c r="D1857" s="98" t="s">
        <v>176</v>
      </c>
      <c r="E1857" s="93">
        <v>0</v>
      </c>
      <c r="F1857" s="93">
        <f t="shared" si="32"/>
        <v>0</v>
      </c>
      <c r="K1857" s="69"/>
    </row>
    <row r="1858" spans="1:11" s="50" customFormat="1" x14ac:dyDescent="0.25">
      <c r="A1858" s="98" t="s">
        <v>520</v>
      </c>
      <c r="B1858" s="98" t="s">
        <v>59</v>
      </c>
      <c r="C1858" s="98" t="s">
        <v>492</v>
      </c>
      <c r="D1858" s="98" t="s">
        <v>228</v>
      </c>
      <c r="E1858" s="93">
        <v>4.6183438312506097E-6</v>
      </c>
      <c r="F1858" s="93">
        <f t="shared" si="32"/>
        <v>4.6183438312506097E-6</v>
      </c>
      <c r="K1858" s="69"/>
    </row>
    <row r="1859" spans="1:11" s="50" customFormat="1" x14ac:dyDescent="0.25">
      <c r="A1859" s="98" t="s">
        <v>520</v>
      </c>
      <c r="B1859" s="98" t="s">
        <v>59</v>
      </c>
      <c r="C1859" s="98" t="s">
        <v>492</v>
      </c>
      <c r="D1859" s="98" t="s">
        <v>231</v>
      </c>
      <c r="E1859" s="93">
        <v>0</v>
      </c>
      <c r="F1859" s="93">
        <f t="shared" si="32"/>
        <v>0</v>
      </c>
      <c r="K1859" s="69"/>
    </row>
    <row r="1860" spans="1:11" s="50" customFormat="1" x14ac:dyDescent="0.25">
      <c r="A1860" s="98" t="s">
        <v>521</v>
      </c>
      <c r="B1860" s="98" t="s">
        <v>59</v>
      </c>
      <c r="C1860" s="98" t="s">
        <v>492</v>
      </c>
      <c r="D1860" s="98" t="s">
        <v>58</v>
      </c>
      <c r="E1860" s="93">
        <v>1.1984818328244801E-6</v>
      </c>
      <c r="F1860" s="93">
        <f t="shared" si="32"/>
        <v>1.2022169856174277E-6</v>
      </c>
      <c r="K1860" s="69"/>
    </row>
    <row r="1861" spans="1:11" s="50" customFormat="1" x14ac:dyDescent="0.25">
      <c r="A1861" s="98" t="s">
        <v>521</v>
      </c>
      <c r="B1861" s="98" t="s">
        <v>59</v>
      </c>
      <c r="C1861" s="98" t="s">
        <v>492</v>
      </c>
      <c r="D1861" s="98" t="s">
        <v>60</v>
      </c>
      <c r="E1861" s="93">
        <v>0</v>
      </c>
      <c r="F1861" s="93">
        <f t="shared" si="32"/>
        <v>0</v>
      </c>
      <c r="K1861" s="69"/>
    </row>
    <row r="1862" spans="1:11" s="50" customFormat="1" x14ac:dyDescent="0.25">
      <c r="A1862" s="98" t="s">
        <v>521</v>
      </c>
      <c r="B1862" s="98" t="s">
        <v>59</v>
      </c>
      <c r="C1862" s="98" t="s">
        <v>492</v>
      </c>
      <c r="D1862" s="98" t="s">
        <v>109</v>
      </c>
      <c r="E1862" s="93">
        <v>0</v>
      </c>
      <c r="F1862" s="93">
        <f t="shared" si="32"/>
        <v>0</v>
      </c>
      <c r="K1862" s="69"/>
    </row>
    <row r="1863" spans="1:11" s="50" customFormat="1" x14ac:dyDescent="0.25">
      <c r="A1863" s="98" t="s">
        <v>521</v>
      </c>
      <c r="B1863" s="98" t="s">
        <v>59</v>
      </c>
      <c r="C1863" s="98" t="s">
        <v>492</v>
      </c>
      <c r="D1863" s="98" t="s">
        <v>110</v>
      </c>
      <c r="E1863" s="93">
        <v>0</v>
      </c>
      <c r="F1863" s="93">
        <f t="shared" si="32"/>
        <v>0</v>
      </c>
      <c r="K1863" s="69"/>
    </row>
    <row r="1864" spans="1:11" s="50" customFormat="1" x14ac:dyDescent="0.25">
      <c r="A1864" s="98" t="s">
        <v>521</v>
      </c>
      <c r="B1864" s="98" t="s">
        <v>59</v>
      </c>
      <c r="C1864" s="98" t="s">
        <v>492</v>
      </c>
      <c r="D1864" s="98" t="s">
        <v>112</v>
      </c>
      <c r="E1864" s="93">
        <v>1.26428450436401E-7</v>
      </c>
      <c r="F1864" s="93">
        <f t="shared" si="32"/>
        <v>1.2682247358036696E-7</v>
      </c>
      <c r="K1864" s="69"/>
    </row>
    <row r="1865" spans="1:11" s="50" customFormat="1" x14ac:dyDescent="0.25">
      <c r="A1865" s="98" t="s">
        <v>521</v>
      </c>
      <c r="B1865" s="98" t="s">
        <v>59</v>
      </c>
      <c r="C1865" s="98" t="s">
        <v>492</v>
      </c>
      <c r="D1865" s="98" t="s">
        <v>113</v>
      </c>
      <c r="E1865" s="93">
        <v>0</v>
      </c>
      <c r="F1865" s="93">
        <f t="shared" si="32"/>
        <v>0</v>
      </c>
      <c r="K1865" s="69"/>
    </row>
    <row r="1866" spans="1:11" s="50" customFormat="1" x14ac:dyDescent="0.25">
      <c r="A1866" s="98" t="s">
        <v>521</v>
      </c>
      <c r="B1866" s="98" t="s">
        <v>59</v>
      </c>
      <c r="C1866" s="98" t="s">
        <v>492</v>
      </c>
      <c r="D1866" s="98" t="s">
        <v>174</v>
      </c>
      <c r="E1866" s="93">
        <v>0</v>
      </c>
      <c r="F1866" s="93">
        <f t="shared" si="32"/>
        <v>0</v>
      </c>
      <c r="K1866" s="69"/>
    </row>
    <row r="1867" spans="1:11" s="50" customFormat="1" x14ac:dyDescent="0.25">
      <c r="A1867" s="98" t="s">
        <v>521</v>
      </c>
      <c r="B1867" s="98" t="s">
        <v>59</v>
      </c>
      <c r="C1867" s="98" t="s">
        <v>492</v>
      </c>
      <c r="D1867" s="98" t="s">
        <v>175</v>
      </c>
      <c r="E1867" s="93">
        <v>0</v>
      </c>
      <c r="F1867" s="93">
        <f t="shared" si="32"/>
        <v>0</v>
      </c>
      <c r="K1867" s="69"/>
    </row>
    <row r="1868" spans="1:11" s="50" customFormat="1" x14ac:dyDescent="0.25">
      <c r="A1868" s="98" t="s">
        <v>521</v>
      </c>
      <c r="B1868" s="98" t="s">
        <v>59</v>
      </c>
      <c r="C1868" s="98" t="s">
        <v>492</v>
      </c>
      <c r="D1868" s="98" t="s">
        <v>176</v>
      </c>
      <c r="E1868" s="93">
        <v>0</v>
      </c>
      <c r="F1868" s="93">
        <f t="shared" si="32"/>
        <v>0</v>
      </c>
      <c r="K1868" s="69"/>
    </row>
    <row r="1869" spans="1:11" s="50" customFormat="1" x14ac:dyDescent="0.25">
      <c r="A1869" s="98" t="s">
        <v>521</v>
      </c>
      <c r="B1869" s="98" t="s">
        <v>59</v>
      </c>
      <c r="C1869" s="98" t="s">
        <v>492</v>
      </c>
      <c r="D1869" s="98" t="s">
        <v>228</v>
      </c>
      <c r="E1869" s="93">
        <v>5.7947784807485102E-6</v>
      </c>
      <c r="F1869" s="93">
        <f t="shared" si="32"/>
        <v>5.8128383148103009E-6</v>
      </c>
      <c r="K1869" s="69"/>
    </row>
    <row r="1870" spans="1:11" s="50" customFormat="1" x14ac:dyDescent="0.25">
      <c r="A1870" s="98" t="s">
        <v>521</v>
      </c>
      <c r="B1870" s="98" t="s">
        <v>59</v>
      </c>
      <c r="C1870" s="98" t="s">
        <v>492</v>
      </c>
      <c r="D1870" s="98" t="s">
        <v>231</v>
      </c>
      <c r="E1870" s="93">
        <v>0</v>
      </c>
      <c r="F1870" s="93">
        <f t="shared" si="32"/>
        <v>0</v>
      </c>
      <c r="K1870" s="69"/>
    </row>
    <row r="1871" spans="1:11" s="50" customFormat="1" x14ac:dyDescent="0.25">
      <c r="A1871" s="98" t="s">
        <v>522</v>
      </c>
      <c r="B1871" s="98" t="s">
        <v>59</v>
      </c>
      <c r="C1871" s="98" t="s">
        <v>492</v>
      </c>
      <c r="D1871" s="98" t="s">
        <v>58</v>
      </c>
      <c r="E1871" s="93">
        <v>3.0313229851611899E-6</v>
      </c>
      <c r="F1871" s="93">
        <f t="shared" si="32"/>
        <v>3.038179700566059E-6</v>
      </c>
      <c r="K1871" s="69"/>
    </row>
    <row r="1872" spans="1:11" s="50" customFormat="1" x14ac:dyDescent="0.25">
      <c r="A1872" s="98" t="s">
        <v>522</v>
      </c>
      <c r="B1872" s="98" t="s">
        <v>59</v>
      </c>
      <c r="C1872" s="98" t="s">
        <v>492</v>
      </c>
      <c r="D1872" s="98" t="s">
        <v>60</v>
      </c>
      <c r="E1872" s="93">
        <v>1.5707112567677001E-6</v>
      </c>
      <c r="F1872" s="93">
        <f t="shared" si="32"/>
        <v>1.5742641345453571E-6</v>
      </c>
      <c r="K1872" s="69"/>
    </row>
    <row r="1873" spans="1:11" s="50" customFormat="1" x14ac:dyDescent="0.25">
      <c r="A1873" s="98" t="s">
        <v>522</v>
      </c>
      <c r="B1873" s="98" t="s">
        <v>59</v>
      </c>
      <c r="C1873" s="98" t="s">
        <v>492</v>
      </c>
      <c r="D1873" s="98" t="s">
        <v>109</v>
      </c>
      <c r="E1873" s="93">
        <v>0</v>
      </c>
      <c r="F1873" s="93">
        <f t="shared" si="32"/>
        <v>0</v>
      </c>
      <c r="K1873" s="69"/>
    </row>
    <row r="1874" spans="1:11" s="50" customFormat="1" x14ac:dyDescent="0.25">
      <c r="A1874" s="98" t="s">
        <v>522</v>
      </c>
      <c r="B1874" s="98" t="s">
        <v>59</v>
      </c>
      <c r="C1874" s="98" t="s">
        <v>492</v>
      </c>
      <c r="D1874" s="98" t="s">
        <v>110</v>
      </c>
      <c r="E1874" s="93">
        <v>0</v>
      </c>
      <c r="F1874" s="93">
        <f t="shared" si="32"/>
        <v>0</v>
      </c>
      <c r="K1874" s="69"/>
    </row>
    <row r="1875" spans="1:11" s="50" customFormat="1" x14ac:dyDescent="0.25">
      <c r="A1875" s="98" t="s">
        <v>522</v>
      </c>
      <c r="B1875" s="98" t="s">
        <v>59</v>
      </c>
      <c r="C1875" s="98" t="s">
        <v>492</v>
      </c>
      <c r="D1875" s="98" t="s">
        <v>112</v>
      </c>
      <c r="E1875" s="93">
        <v>2.3633270257747501E-8</v>
      </c>
      <c r="F1875" s="93">
        <f t="shared" si="32"/>
        <v>2.3686727645507555E-8</v>
      </c>
      <c r="K1875" s="69"/>
    </row>
    <row r="1876" spans="1:11" s="50" customFormat="1" x14ac:dyDescent="0.25">
      <c r="A1876" s="98" t="s">
        <v>522</v>
      </c>
      <c r="B1876" s="98" t="s">
        <v>59</v>
      </c>
      <c r="C1876" s="98" t="s">
        <v>492</v>
      </c>
      <c r="D1876" s="98" t="s">
        <v>113</v>
      </c>
      <c r="E1876" s="93">
        <v>0</v>
      </c>
      <c r="F1876" s="93">
        <f t="shared" si="32"/>
        <v>0</v>
      </c>
      <c r="K1876" s="69"/>
    </row>
    <row r="1877" spans="1:11" s="50" customFormat="1" x14ac:dyDescent="0.25">
      <c r="A1877" s="98" t="s">
        <v>522</v>
      </c>
      <c r="B1877" s="98" t="s">
        <v>59</v>
      </c>
      <c r="C1877" s="98" t="s">
        <v>492</v>
      </c>
      <c r="D1877" s="98" t="s">
        <v>174</v>
      </c>
      <c r="E1877" s="93">
        <v>0</v>
      </c>
      <c r="F1877" s="93">
        <f t="shared" si="32"/>
        <v>0</v>
      </c>
      <c r="K1877" s="69"/>
    </row>
    <row r="1878" spans="1:11" s="50" customFormat="1" x14ac:dyDescent="0.25">
      <c r="A1878" s="98" t="s">
        <v>522</v>
      </c>
      <c r="B1878" s="98" t="s">
        <v>59</v>
      </c>
      <c r="C1878" s="98" t="s">
        <v>492</v>
      </c>
      <c r="D1878" s="98" t="s">
        <v>175</v>
      </c>
      <c r="E1878" s="93">
        <v>0</v>
      </c>
      <c r="F1878" s="93">
        <f t="shared" si="32"/>
        <v>0</v>
      </c>
      <c r="K1878" s="69"/>
    </row>
    <row r="1879" spans="1:11" s="50" customFormat="1" x14ac:dyDescent="0.25">
      <c r="A1879" s="98" t="s">
        <v>522</v>
      </c>
      <c r="B1879" s="98" t="s">
        <v>59</v>
      </c>
      <c r="C1879" s="98" t="s">
        <v>492</v>
      </c>
      <c r="D1879" s="98" t="s">
        <v>176</v>
      </c>
      <c r="E1879" s="93">
        <v>0</v>
      </c>
      <c r="F1879" s="93">
        <f t="shared" si="32"/>
        <v>0</v>
      </c>
      <c r="K1879" s="69"/>
    </row>
    <row r="1880" spans="1:11" s="50" customFormat="1" x14ac:dyDescent="0.25">
      <c r="A1880" s="98" t="s">
        <v>522</v>
      </c>
      <c r="B1880" s="98" t="s">
        <v>59</v>
      </c>
      <c r="C1880" s="98" t="s">
        <v>492</v>
      </c>
      <c r="D1880" s="98" t="s">
        <v>228</v>
      </c>
      <c r="E1880" s="93">
        <v>4.9678750219336003E-5</v>
      </c>
      <c r="F1880" s="93">
        <f t="shared" si="32"/>
        <v>4.9791121304037634E-5</v>
      </c>
      <c r="K1880" s="69"/>
    </row>
    <row r="1881" spans="1:11" s="50" customFormat="1" x14ac:dyDescent="0.25">
      <c r="A1881" s="98" t="s">
        <v>522</v>
      </c>
      <c r="B1881" s="98" t="s">
        <v>59</v>
      </c>
      <c r="C1881" s="98" t="s">
        <v>492</v>
      </c>
      <c r="D1881" s="98" t="s">
        <v>231</v>
      </c>
      <c r="E1881" s="93">
        <v>0</v>
      </c>
      <c r="F1881" s="93">
        <f t="shared" si="32"/>
        <v>0</v>
      </c>
      <c r="K1881" s="69"/>
    </row>
    <row r="1882" spans="1:11" s="50" customFormat="1" x14ac:dyDescent="0.25">
      <c r="A1882" s="98" t="s">
        <v>523</v>
      </c>
      <c r="B1882" s="98" t="s">
        <v>59</v>
      </c>
      <c r="C1882" s="98" t="s">
        <v>492</v>
      </c>
      <c r="D1882" s="98" t="s">
        <v>58</v>
      </c>
      <c r="E1882" s="93">
        <v>6.9546925099074299E-7</v>
      </c>
      <c r="F1882" s="93">
        <f t="shared" si="32"/>
        <v>6.9709708639941773E-7</v>
      </c>
      <c r="K1882" s="69"/>
    </row>
    <row r="1883" spans="1:11" s="50" customFormat="1" x14ac:dyDescent="0.25">
      <c r="A1883" s="98" t="s">
        <v>523</v>
      </c>
      <c r="B1883" s="98" t="s">
        <v>59</v>
      </c>
      <c r="C1883" s="98" t="s">
        <v>492</v>
      </c>
      <c r="D1883" s="98" t="s">
        <v>60</v>
      </c>
      <c r="E1883" s="93">
        <v>4.0821866438965198E-4</v>
      </c>
      <c r="F1883" s="93">
        <f t="shared" si="32"/>
        <v>4.0917415278173935E-4</v>
      </c>
      <c r="K1883" s="69"/>
    </row>
    <row r="1884" spans="1:11" s="50" customFormat="1" x14ac:dyDescent="0.25">
      <c r="A1884" s="98" t="s">
        <v>523</v>
      </c>
      <c r="B1884" s="98" t="s">
        <v>59</v>
      </c>
      <c r="C1884" s="98" t="s">
        <v>492</v>
      </c>
      <c r="D1884" s="98" t="s">
        <v>109</v>
      </c>
      <c r="E1884" s="93">
        <v>0</v>
      </c>
      <c r="F1884" s="93">
        <f t="shared" si="32"/>
        <v>0</v>
      </c>
      <c r="K1884" s="69"/>
    </row>
    <row r="1885" spans="1:11" s="50" customFormat="1" x14ac:dyDescent="0.25">
      <c r="A1885" s="98" t="s">
        <v>523</v>
      </c>
      <c r="B1885" s="98" t="s">
        <v>59</v>
      </c>
      <c r="C1885" s="98" t="s">
        <v>492</v>
      </c>
      <c r="D1885" s="98" t="s">
        <v>110</v>
      </c>
      <c r="E1885" s="93">
        <v>0</v>
      </c>
      <c r="F1885" s="93">
        <f t="shared" si="32"/>
        <v>0</v>
      </c>
      <c r="K1885" s="69"/>
    </row>
    <row r="1886" spans="1:11" s="50" customFormat="1" x14ac:dyDescent="0.25">
      <c r="A1886" s="98" t="s">
        <v>523</v>
      </c>
      <c r="B1886" s="98" t="s">
        <v>59</v>
      </c>
      <c r="C1886" s="98" t="s">
        <v>492</v>
      </c>
      <c r="D1886" s="98" t="s">
        <v>112</v>
      </c>
      <c r="E1886" s="93">
        <v>1.1430782912021701E-9</v>
      </c>
      <c r="F1886" s="93">
        <f t="shared" si="32"/>
        <v>1.1457538132538718E-9</v>
      </c>
      <c r="K1886" s="69"/>
    </row>
    <row r="1887" spans="1:11" s="50" customFormat="1" x14ac:dyDescent="0.25">
      <c r="A1887" s="98" t="s">
        <v>523</v>
      </c>
      <c r="B1887" s="98" t="s">
        <v>59</v>
      </c>
      <c r="C1887" s="98" t="s">
        <v>492</v>
      </c>
      <c r="D1887" s="98" t="s">
        <v>113</v>
      </c>
      <c r="E1887" s="93">
        <v>8.47885230192374E-4</v>
      </c>
      <c r="F1887" s="93">
        <f t="shared" si="32"/>
        <v>8.4986981484256989E-4</v>
      </c>
      <c r="K1887" s="69"/>
    </row>
    <row r="1888" spans="1:11" s="50" customFormat="1" x14ac:dyDescent="0.25">
      <c r="A1888" s="98" t="s">
        <v>523</v>
      </c>
      <c r="B1888" s="98" t="s">
        <v>59</v>
      </c>
      <c r="C1888" s="98" t="s">
        <v>492</v>
      </c>
      <c r="D1888" s="98" t="s">
        <v>174</v>
      </c>
      <c r="E1888" s="93">
        <v>0</v>
      </c>
      <c r="F1888" s="93">
        <f t="shared" si="32"/>
        <v>0</v>
      </c>
      <c r="K1888" s="69"/>
    </row>
    <row r="1889" spans="1:11" s="50" customFormat="1" x14ac:dyDescent="0.25">
      <c r="A1889" s="98" t="s">
        <v>523</v>
      </c>
      <c r="B1889" s="98" t="s">
        <v>59</v>
      </c>
      <c r="C1889" s="98" t="s">
        <v>492</v>
      </c>
      <c r="D1889" s="98" t="s">
        <v>175</v>
      </c>
      <c r="E1889" s="93">
        <v>0</v>
      </c>
      <c r="F1889" s="93">
        <f t="shared" si="32"/>
        <v>0</v>
      </c>
      <c r="K1889" s="69"/>
    </row>
    <row r="1890" spans="1:11" s="50" customFormat="1" x14ac:dyDescent="0.25">
      <c r="A1890" s="98" t="s">
        <v>523</v>
      </c>
      <c r="B1890" s="98" t="s">
        <v>59</v>
      </c>
      <c r="C1890" s="98" t="s">
        <v>492</v>
      </c>
      <c r="D1890" s="98" t="s">
        <v>176</v>
      </c>
      <c r="E1890" s="93">
        <v>0</v>
      </c>
      <c r="F1890" s="93">
        <f t="shared" si="32"/>
        <v>0</v>
      </c>
      <c r="K1890" s="69"/>
    </row>
    <row r="1891" spans="1:11" s="50" customFormat="1" x14ac:dyDescent="0.25">
      <c r="A1891" s="98" t="s">
        <v>523</v>
      </c>
      <c r="B1891" s="98" t="s">
        <v>59</v>
      </c>
      <c r="C1891" s="98" t="s">
        <v>492</v>
      </c>
      <c r="D1891" s="98" t="s">
        <v>228</v>
      </c>
      <c r="E1891" s="93">
        <v>7.0043002846542796E-7</v>
      </c>
      <c r="F1891" s="93">
        <f t="shared" si="32"/>
        <v>7.0206947521308907E-7</v>
      </c>
      <c r="K1891" s="69"/>
    </row>
    <row r="1892" spans="1:11" s="50" customFormat="1" x14ac:dyDescent="0.25">
      <c r="A1892" s="98" t="s">
        <v>523</v>
      </c>
      <c r="B1892" s="98" t="s">
        <v>59</v>
      </c>
      <c r="C1892" s="98" t="s">
        <v>492</v>
      </c>
      <c r="D1892" s="98" t="s">
        <v>231</v>
      </c>
      <c r="E1892" s="93">
        <v>3.5347991747299902E-4</v>
      </c>
      <c r="F1892" s="93">
        <f t="shared" si="32"/>
        <v>3.5430728277361908E-4</v>
      </c>
      <c r="K1892" s="69"/>
    </row>
    <row r="1893" spans="1:11" s="50" customFormat="1" x14ac:dyDescent="0.25">
      <c r="A1893" s="98" t="s">
        <v>524</v>
      </c>
      <c r="B1893" s="98" t="s">
        <v>59</v>
      </c>
      <c r="C1893" s="98" t="s">
        <v>492</v>
      </c>
      <c r="D1893" s="98" t="s">
        <v>58</v>
      </c>
      <c r="E1893" s="93">
        <v>3.90248930877661E-7</v>
      </c>
      <c r="F1893" s="93">
        <f t="shared" si="32"/>
        <v>3.9046445226416244E-7</v>
      </c>
      <c r="K1893" s="69"/>
    </row>
    <row r="1894" spans="1:11" s="50" customFormat="1" x14ac:dyDescent="0.25">
      <c r="A1894" s="98" t="s">
        <v>524</v>
      </c>
      <c r="B1894" s="98" t="s">
        <v>59</v>
      </c>
      <c r="C1894" s="98" t="s">
        <v>492</v>
      </c>
      <c r="D1894" s="98" t="s">
        <v>60</v>
      </c>
      <c r="E1894" s="93">
        <v>0</v>
      </c>
      <c r="F1894" s="93">
        <f t="shared" si="32"/>
        <v>0</v>
      </c>
      <c r="K1894" s="69"/>
    </row>
    <row r="1895" spans="1:11" s="50" customFormat="1" x14ac:dyDescent="0.25">
      <c r="A1895" s="98" t="s">
        <v>524</v>
      </c>
      <c r="B1895" s="98" t="s">
        <v>59</v>
      </c>
      <c r="C1895" s="98" t="s">
        <v>492</v>
      </c>
      <c r="D1895" s="98" t="s">
        <v>109</v>
      </c>
      <c r="E1895" s="93">
        <v>0</v>
      </c>
      <c r="F1895" s="93">
        <f t="shared" si="32"/>
        <v>0</v>
      </c>
      <c r="K1895" s="69"/>
    </row>
    <row r="1896" spans="1:11" s="50" customFormat="1" x14ac:dyDescent="0.25">
      <c r="A1896" s="98" t="s">
        <v>524</v>
      </c>
      <c r="B1896" s="98" t="s">
        <v>59</v>
      </c>
      <c r="C1896" s="98" t="s">
        <v>492</v>
      </c>
      <c r="D1896" s="98" t="s">
        <v>110</v>
      </c>
      <c r="E1896" s="93">
        <v>0</v>
      </c>
      <c r="F1896" s="93">
        <f t="shared" si="32"/>
        <v>0</v>
      </c>
      <c r="K1896" s="69"/>
    </row>
    <row r="1897" spans="1:11" s="50" customFormat="1" x14ac:dyDescent="0.25">
      <c r="A1897" s="98" t="s">
        <v>524</v>
      </c>
      <c r="B1897" s="98" t="s">
        <v>59</v>
      </c>
      <c r="C1897" s="98" t="s">
        <v>492</v>
      </c>
      <c r="D1897" s="98" t="s">
        <v>112</v>
      </c>
      <c r="E1897" s="93">
        <v>2.47163084207013E-8</v>
      </c>
      <c r="F1897" s="93">
        <f t="shared" si="32"/>
        <v>2.4729958408282424E-8</v>
      </c>
      <c r="K1897" s="69"/>
    </row>
    <row r="1898" spans="1:11" s="50" customFormat="1" x14ac:dyDescent="0.25">
      <c r="A1898" s="98" t="s">
        <v>524</v>
      </c>
      <c r="B1898" s="98" t="s">
        <v>59</v>
      </c>
      <c r="C1898" s="98" t="s">
        <v>492</v>
      </c>
      <c r="D1898" s="98" t="s">
        <v>113</v>
      </c>
      <c r="E1898" s="93">
        <v>0</v>
      </c>
      <c r="F1898" s="93">
        <f t="shared" si="32"/>
        <v>0</v>
      </c>
      <c r="K1898" s="69"/>
    </row>
    <row r="1899" spans="1:11" s="50" customFormat="1" x14ac:dyDescent="0.25">
      <c r="A1899" s="98" t="s">
        <v>524</v>
      </c>
      <c r="B1899" s="98" t="s">
        <v>59</v>
      </c>
      <c r="C1899" s="98" t="s">
        <v>492</v>
      </c>
      <c r="D1899" s="98" t="s">
        <v>174</v>
      </c>
      <c r="E1899" s="93">
        <v>0</v>
      </c>
      <c r="F1899" s="93">
        <f t="shared" si="32"/>
        <v>0</v>
      </c>
      <c r="K1899" s="69"/>
    </row>
    <row r="1900" spans="1:11" s="50" customFormat="1" x14ac:dyDescent="0.25">
      <c r="A1900" s="98" t="s">
        <v>524</v>
      </c>
      <c r="B1900" s="98" t="s">
        <v>59</v>
      </c>
      <c r="C1900" s="98" t="s">
        <v>492</v>
      </c>
      <c r="D1900" s="98" t="s">
        <v>175</v>
      </c>
      <c r="E1900" s="93">
        <v>0</v>
      </c>
      <c r="F1900" s="93">
        <f t="shared" si="32"/>
        <v>0</v>
      </c>
      <c r="K1900" s="69"/>
    </row>
    <row r="1901" spans="1:11" s="50" customFormat="1" x14ac:dyDescent="0.25">
      <c r="A1901" s="98" t="s">
        <v>524</v>
      </c>
      <c r="B1901" s="98" t="s">
        <v>59</v>
      </c>
      <c r="C1901" s="98" t="s">
        <v>492</v>
      </c>
      <c r="D1901" s="98" t="s">
        <v>176</v>
      </c>
      <c r="E1901" s="93">
        <v>0</v>
      </c>
      <c r="F1901" s="93">
        <f t="shared" si="32"/>
        <v>0</v>
      </c>
      <c r="K1901" s="69"/>
    </row>
    <row r="1902" spans="1:11" s="50" customFormat="1" x14ac:dyDescent="0.25">
      <c r="A1902" s="98" t="s">
        <v>524</v>
      </c>
      <c r="B1902" s="98" t="s">
        <v>59</v>
      </c>
      <c r="C1902" s="98" t="s">
        <v>492</v>
      </c>
      <c r="D1902" s="98" t="s">
        <v>228</v>
      </c>
      <c r="E1902" s="93">
        <v>0</v>
      </c>
      <c r="F1902" s="93">
        <f t="shared" si="32"/>
        <v>0</v>
      </c>
      <c r="K1902" s="69"/>
    </row>
    <row r="1903" spans="1:11" s="50" customFormat="1" x14ac:dyDescent="0.25">
      <c r="A1903" s="98" t="s">
        <v>524</v>
      </c>
      <c r="B1903" s="98" t="s">
        <v>59</v>
      </c>
      <c r="C1903" s="98" t="s">
        <v>492</v>
      </c>
      <c r="D1903" s="98" t="s">
        <v>231</v>
      </c>
      <c r="E1903" s="93">
        <v>1.14982563721534E-2</v>
      </c>
      <c r="F1903" s="93">
        <f t="shared" si="32"/>
        <v>1.1504606473228891E-2</v>
      </c>
      <c r="K1903" s="69"/>
    </row>
    <row r="1904" spans="1:11" s="50" customFormat="1" x14ac:dyDescent="0.25">
      <c r="A1904" s="98" t="s">
        <v>518</v>
      </c>
      <c r="B1904" s="98" t="s">
        <v>441</v>
      </c>
      <c r="C1904" s="98" t="s">
        <v>465</v>
      </c>
      <c r="D1904" s="98" t="s">
        <v>397</v>
      </c>
      <c r="E1904" s="93">
        <v>3.2953602830623698E-4</v>
      </c>
      <c r="F1904" s="93">
        <f t="shared" si="32"/>
        <v>3.2996611810840522E-4</v>
      </c>
      <c r="K1904" s="69"/>
    </row>
    <row r="1905" spans="1:11" s="50" customFormat="1" x14ac:dyDescent="0.25">
      <c r="A1905" s="98" t="s">
        <v>518</v>
      </c>
      <c r="B1905" s="98" t="s">
        <v>441</v>
      </c>
      <c r="C1905" s="98" t="s">
        <v>465</v>
      </c>
      <c r="D1905" s="98" t="s">
        <v>398</v>
      </c>
      <c r="E1905" s="93">
        <v>5.1796822284313798E-4</v>
      </c>
      <c r="F1905" s="93">
        <f t="shared" si="32"/>
        <v>5.186442425537507E-4</v>
      </c>
      <c r="K1905" s="69"/>
    </row>
    <row r="1906" spans="1:11" s="50" customFormat="1" x14ac:dyDescent="0.25">
      <c r="A1906" s="98" t="s">
        <v>519</v>
      </c>
      <c r="B1906" s="98" t="s">
        <v>441</v>
      </c>
      <c r="C1906" s="98" t="s">
        <v>465</v>
      </c>
      <c r="D1906" s="98" t="s">
        <v>397</v>
      </c>
      <c r="E1906" s="93">
        <v>5.5260889754794895E-4</v>
      </c>
      <c r="F1906" s="93">
        <f t="shared" si="32"/>
        <v>5.5397188141898923E-4</v>
      </c>
      <c r="K1906" s="69"/>
    </row>
    <row r="1907" spans="1:11" s="50" customFormat="1" x14ac:dyDescent="0.25">
      <c r="A1907" s="98" t="s">
        <v>519</v>
      </c>
      <c r="B1907" s="98" t="s">
        <v>441</v>
      </c>
      <c r="C1907" s="98" t="s">
        <v>465</v>
      </c>
      <c r="D1907" s="98" t="s">
        <v>398</v>
      </c>
      <c r="E1907" s="93">
        <v>0</v>
      </c>
      <c r="F1907" s="93">
        <f t="shared" si="32"/>
        <v>0</v>
      </c>
      <c r="K1907" s="69"/>
    </row>
    <row r="1908" spans="1:11" s="50" customFormat="1" x14ac:dyDescent="0.25">
      <c r="A1908" s="98" t="s">
        <v>520</v>
      </c>
      <c r="B1908" s="98" t="s">
        <v>441</v>
      </c>
      <c r="C1908" s="98" t="s">
        <v>465</v>
      </c>
      <c r="D1908" s="98" t="s">
        <v>397</v>
      </c>
      <c r="E1908" s="93">
        <v>5.5306259743732097E-4</v>
      </c>
      <c r="F1908" s="93">
        <f t="shared" si="32"/>
        <v>5.5306259743732097E-4</v>
      </c>
      <c r="K1908" s="69"/>
    </row>
    <row r="1909" spans="1:11" s="50" customFormat="1" x14ac:dyDescent="0.25">
      <c r="A1909" s="98" t="s">
        <v>520</v>
      </c>
      <c r="B1909" s="98" t="s">
        <v>441</v>
      </c>
      <c r="C1909" s="98" t="s">
        <v>465</v>
      </c>
      <c r="D1909" s="98" t="s">
        <v>398</v>
      </c>
      <c r="E1909" s="93">
        <v>0</v>
      </c>
      <c r="F1909" s="93">
        <f t="shared" si="32"/>
        <v>0</v>
      </c>
      <c r="K1909" s="69"/>
    </row>
    <row r="1910" spans="1:11" s="50" customFormat="1" x14ac:dyDescent="0.25">
      <c r="A1910" s="98" t="s">
        <v>521</v>
      </c>
      <c r="B1910" s="98" t="s">
        <v>441</v>
      </c>
      <c r="C1910" s="98" t="s">
        <v>465</v>
      </c>
      <c r="D1910" s="98" t="s">
        <v>397</v>
      </c>
      <c r="E1910" s="93">
        <v>8.4361847255601404E-4</v>
      </c>
      <c r="F1910" s="93">
        <f t="shared" si="32"/>
        <v>8.4624766876712702E-4</v>
      </c>
      <c r="K1910" s="69"/>
    </row>
    <row r="1911" spans="1:11" s="50" customFormat="1" x14ac:dyDescent="0.25">
      <c r="A1911" s="98" t="s">
        <v>521</v>
      </c>
      <c r="B1911" s="98" t="s">
        <v>441</v>
      </c>
      <c r="C1911" s="98" t="s">
        <v>465</v>
      </c>
      <c r="D1911" s="98" t="s">
        <v>398</v>
      </c>
      <c r="E1911" s="93">
        <v>0</v>
      </c>
      <c r="F1911" s="93">
        <f t="shared" si="32"/>
        <v>0</v>
      </c>
      <c r="K1911" s="69"/>
    </row>
    <row r="1912" spans="1:11" s="50" customFormat="1" x14ac:dyDescent="0.25">
      <c r="A1912" s="98" t="s">
        <v>522</v>
      </c>
      <c r="B1912" s="98" t="s">
        <v>441</v>
      </c>
      <c r="C1912" s="98" t="s">
        <v>465</v>
      </c>
      <c r="D1912" s="98" t="s">
        <v>397</v>
      </c>
      <c r="E1912" s="93">
        <v>6.9594573616827305E-4</v>
      </c>
      <c r="F1912" s="93">
        <f t="shared" si="32"/>
        <v>6.975199339273034E-4</v>
      </c>
      <c r="K1912" s="69"/>
    </row>
    <row r="1913" spans="1:11" s="50" customFormat="1" x14ac:dyDescent="0.25">
      <c r="A1913" s="98" t="s">
        <v>522</v>
      </c>
      <c r="B1913" s="98" t="s">
        <v>441</v>
      </c>
      <c r="C1913" s="98" t="s">
        <v>465</v>
      </c>
      <c r="D1913" s="98" t="s">
        <v>398</v>
      </c>
      <c r="E1913" s="93">
        <v>0</v>
      </c>
      <c r="F1913" s="93">
        <f t="shared" si="32"/>
        <v>0</v>
      </c>
      <c r="K1913" s="69"/>
    </row>
    <row r="1914" spans="1:11" s="50" customFormat="1" x14ac:dyDescent="0.25">
      <c r="A1914" s="98" t="s">
        <v>523</v>
      </c>
      <c r="B1914" s="98" t="s">
        <v>441</v>
      </c>
      <c r="C1914" s="98" t="s">
        <v>465</v>
      </c>
      <c r="D1914" s="98" t="s">
        <v>397</v>
      </c>
      <c r="E1914" s="93">
        <v>9.4131707881928907E-5</v>
      </c>
      <c r="F1914" s="93">
        <f t="shared" si="32"/>
        <v>9.435203527519747E-5</v>
      </c>
      <c r="K1914" s="69"/>
    </row>
    <row r="1915" spans="1:11" s="50" customFormat="1" x14ac:dyDescent="0.25">
      <c r="A1915" s="98" t="s">
        <v>523</v>
      </c>
      <c r="B1915" s="98" t="s">
        <v>441</v>
      </c>
      <c r="C1915" s="98" t="s">
        <v>465</v>
      </c>
      <c r="D1915" s="98" t="s">
        <v>398</v>
      </c>
      <c r="E1915" s="93">
        <v>6.7223203500147597E-3</v>
      </c>
      <c r="F1915" s="93">
        <f t="shared" si="32"/>
        <v>6.7380548071149403E-3</v>
      </c>
      <c r="K1915" s="69"/>
    </row>
    <row r="1916" spans="1:11" s="50" customFormat="1" x14ac:dyDescent="0.25">
      <c r="A1916" s="98" t="s">
        <v>524</v>
      </c>
      <c r="B1916" s="98" t="s">
        <v>441</v>
      </c>
      <c r="C1916" s="98" t="s">
        <v>465</v>
      </c>
      <c r="D1916" s="98" t="s">
        <v>397</v>
      </c>
      <c r="E1916" s="93">
        <v>1.2608268038028401E-3</v>
      </c>
      <c r="F1916" s="93">
        <f t="shared" si="32"/>
        <v>1.2615231161291357E-3</v>
      </c>
      <c r="K1916" s="69"/>
    </row>
    <row r="1917" spans="1:11" s="50" customFormat="1" x14ac:dyDescent="0.25">
      <c r="A1917" s="98" t="s">
        <v>524</v>
      </c>
      <c r="B1917" s="98" t="s">
        <v>441</v>
      </c>
      <c r="C1917" s="98" t="s">
        <v>465</v>
      </c>
      <c r="D1917" s="98" t="s">
        <v>398</v>
      </c>
      <c r="E1917" s="93">
        <v>0</v>
      </c>
      <c r="F1917" s="93">
        <f t="shared" si="32"/>
        <v>0</v>
      </c>
      <c r="K1917" s="69"/>
    </row>
    <row r="1918" spans="1:11" s="50" customFormat="1" x14ac:dyDescent="0.25">
      <c r="A1918" s="98" t="s">
        <v>518</v>
      </c>
      <c r="B1918" s="98" t="s">
        <v>133</v>
      </c>
      <c r="C1918" s="98" t="s">
        <v>493</v>
      </c>
      <c r="D1918" s="98" t="s">
        <v>132</v>
      </c>
      <c r="E1918" s="93">
        <v>1.54067114261948E-3</v>
      </c>
      <c r="F1918" s="93">
        <f t="shared" si="32"/>
        <v>1.542681930181439E-3</v>
      </c>
      <c r="K1918" s="69"/>
    </row>
    <row r="1919" spans="1:11" s="50" customFormat="1" x14ac:dyDescent="0.25">
      <c r="A1919" s="98" t="s">
        <v>518</v>
      </c>
      <c r="B1919" s="98" t="s">
        <v>133</v>
      </c>
      <c r="C1919" s="98" t="s">
        <v>493</v>
      </c>
      <c r="D1919" s="98" t="s">
        <v>296</v>
      </c>
      <c r="E1919" s="93">
        <v>0</v>
      </c>
      <c r="F1919" s="93">
        <f t="shared" ref="F1919:F1982" si="33">E1919+(E1919*VLOOKUP(A1919,$A$29:$F$36,6,0))</f>
        <v>0</v>
      </c>
      <c r="K1919" s="69"/>
    </row>
    <row r="1920" spans="1:11" s="50" customFormat="1" x14ac:dyDescent="0.25">
      <c r="A1920" s="98" t="s">
        <v>518</v>
      </c>
      <c r="B1920" s="98" t="s">
        <v>133</v>
      </c>
      <c r="C1920" s="98" t="s">
        <v>493</v>
      </c>
      <c r="D1920" s="98" t="s">
        <v>309</v>
      </c>
      <c r="E1920" s="93">
        <v>1.5957347604709201E-3</v>
      </c>
      <c r="F1920" s="93">
        <f t="shared" si="33"/>
        <v>1.5978174136210823E-3</v>
      </c>
      <c r="K1920" s="69"/>
    </row>
    <row r="1921" spans="1:11" s="50" customFormat="1" x14ac:dyDescent="0.25">
      <c r="A1921" s="98" t="s">
        <v>518</v>
      </c>
      <c r="B1921" s="98" t="s">
        <v>133</v>
      </c>
      <c r="C1921" s="98" t="s">
        <v>493</v>
      </c>
      <c r="D1921" s="98" t="s">
        <v>313</v>
      </c>
      <c r="E1921" s="93">
        <v>3.6271748796624898E-4</v>
      </c>
      <c r="F1921" s="93">
        <f t="shared" si="33"/>
        <v>3.6319088413310879E-4</v>
      </c>
      <c r="K1921" s="69"/>
    </row>
    <row r="1922" spans="1:11" s="50" customFormat="1" x14ac:dyDescent="0.25">
      <c r="A1922" s="98" t="s">
        <v>518</v>
      </c>
      <c r="B1922" s="98" t="s">
        <v>133</v>
      </c>
      <c r="C1922" s="98" t="s">
        <v>493</v>
      </c>
      <c r="D1922" s="98" t="s">
        <v>314</v>
      </c>
      <c r="E1922" s="93">
        <v>6.9721652885490504E-6</v>
      </c>
      <c r="F1922" s="93">
        <f t="shared" si="33"/>
        <v>6.9812649223737618E-6</v>
      </c>
      <c r="K1922" s="69"/>
    </row>
    <row r="1923" spans="1:11" s="50" customFormat="1" x14ac:dyDescent="0.25">
      <c r="A1923" s="98" t="s">
        <v>518</v>
      </c>
      <c r="B1923" s="98" t="s">
        <v>133</v>
      </c>
      <c r="C1923" s="98" t="s">
        <v>493</v>
      </c>
      <c r="D1923" s="98" t="s">
        <v>315</v>
      </c>
      <c r="E1923" s="93">
        <v>8.7998451167985308E-9</v>
      </c>
      <c r="F1923" s="93">
        <f t="shared" si="33"/>
        <v>8.8113301239610198E-9</v>
      </c>
      <c r="K1923" s="69"/>
    </row>
    <row r="1924" spans="1:11" s="50" customFormat="1" x14ac:dyDescent="0.25">
      <c r="A1924" s="98" t="s">
        <v>518</v>
      </c>
      <c r="B1924" s="98" t="s">
        <v>133</v>
      </c>
      <c r="C1924" s="98" t="s">
        <v>493</v>
      </c>
      <c r="D1924" s="98" t="s">
        <v>316</v>
      </c>
      <c r="E1924" s="93">
        <v>0</v>
      </c>
      <c r="F1924" s="93">
        <f t="shared" si="33"/>
        <v>0</v>
      </c>
      <c r="K1924" s="69"/>
    </row>
    <row r="1925" spans="1:11" s="50" customFormat="1" x14ac:dyDescent="0.25">
      <c r="A1925" s="98" t="s">
        <v>518</v>
      </c>
      <c r="B1925" s="98" t="s">
        <v>133</v>
      </c>
      <c r="C1925" s="98" t="s">
        <v>493</v>
      </c>
      <c r="D1925" s="98" t="s">
        <v>367</v>
      </c>
      <c r="E1925" s="93">
        <v>2.6739396962380903E-4</v>
      </c>
      <c r="F1925" s="93">
        <f t="shared" si="33"/>
        <v>2.677429554997619E-4</v>
      </c>
      <c r="K1925" s="69"/>
    </row>
    <row r="1926" spans="1:11" s="50" customFormat="1" x14ac:dyDescent="0.25">
      <c r="A1926" s="98" t="s">
        <v>518</v>
      </c>
      <c r="B1926" s="98" t="s">
        <v>133</v>
      </c>
      <c r="C1926" s="98" t="s">
        <v>493</v>
      </c>
      <c r="D1926" s="98" t="s">
        <v>410</v>
      </c>
      <c r="E1926" s="93">
        <v>4.7925461735663701E-5</v>
      </c>
      <c r="F1926" s="93">
        <f t="shared" si="33"/>
        <v>4.7988011049202062E-5</v>
      </c>
      <c r="K1926" s="69"/>
    </row>
    <row r="1927" spans="1:11" s="50" customFormat="1" x14ac:dyDescent="0.25">
      <c r="A1927" s="98" t="s">
        <v>518</v>
      </c>
      <c r="B1927" s="98" t="s">
        <v>133</v>
      </c>
      <c r="C1927" s="98" t="s">
        <v>493</v>
      </c>
      <c r="D1927" s="98" t="s">
        <v>411</v>
      </c>
      <c r="E1927" s="93">
        <v>0</v>
      </c>
      <c r="F1927" s="93">
        <f t="shared" si="33"/>
        <v>0</v>
      </c>
      <c r="K1927" s="69"/>
    </row>
    <row r="1928" spans="1:11" s="50" customFormat="1" x14ac:dyDescent="0.25">
      <c r="A1928" s="98" t="s">
        <v>518</v>
      </c>
      <c r="B1928" s="98" t="s">
        <v>133</v>
      </c>
      <c r="C1928" s="98" t="s">
        <v>493</v>
      </c>
      <c r="D1928" s="98" t="s">
        <v>412</v>
      </c>
      <c r="E1928" s="93">
        <v>0</v>
      </c>
      <c r="F1928" s="93">
        <f t="shared" si="33"/>
        <v>0</v>
      </c>
      <c r="K1928" s="69"/>
    </row>
    <row r="1929" spans="1:11" s="50" customFormat="1" x14ac:dyDescent="0.25">
      <c r="A1929" s="98" t="s">
        <v>518</v>
      </c>
      <c r="B1929" s="98" t="s">
        <v>133</v>
      </c>
      <c r="C1929" s="98" t="s">
        <v>493</v>
      </c>
      <c r="D1929" s="98" t="s">
        <v>418</v>
      </c>
      <c r="E1929" s="93">
        <v>2.5219862733739098E-3</v>
      </c>
      <c r="F1929" s="93">
        <f t="shared" si="33"/>
        <v>2.5252778120349829E-3</v>
      </c>
      <c r="K1929" s="69"/>
    </row>
    <row r="1930" spans="1:11" s="50" customFormat="1" x14ac:dyDescent="0.25">
      <c r="A1930" s="98" t="s">
        <v>519</v>
      </c>
      <c r="B1930" s="98" t="s">
        <v>133</v>
      </c>
      <c r="C1930" s="98" t="s">
        <v>493</v>
      </c>
      <c r="D1930" s="98" t="s">
        <v>132</v>
      </c>
      <c r="E1930" s="93">
        <v>3.28257458748782E-3</v>
      </c>
      <c r="F1930" s="93">
        <f t="shared" si="33"/>
        <v>3.2906709034141199E-3</v>
      </c>
      <c r="K1930" s="69"/>
    </row>
    <row r="1931" spans="1:11" s="50" customFormat="1" x14ac:dyDescent="0.25">
      <c r="A1931" s="98" t="s">
        <v>519</v>
      </c>
      <c r="B1931" s="98" t="s">
        <v>133</v>
      </c>
      <c r="C1931" s="98" t="s">
        <v>493</v>
      </c>
      <c r="D1931" s="98" t="s">
        <v>296</v>
      </c>
      <c r="E1931" s="93">
        <v>0</v>
      </c>
      <c r="F1931" s="93">
        <f t="shared" si="33"/>
        <v>0</v>
      </c>
      <c r="K1931" s="69"/>
    </row>
    <row r="1932" spans="1:11" s="50" customFormat="1" x14ac:dyDescent="0.25">
      <c r="A1932" s="98" t="s">
        <v>519</v>
      </c>
      <c r="B1932" s="98" t="s">
        <v>133</v>
      </c>
      <c r="C1932" s="98" t="s">
        <v>493</v>
      </c>
      <c r="D1932" s="98" t="s">
        <v>309</v>
      </c>
      <c r="E1932" s="93">
        <v>3.5988601573205001E-3</v>
      </c>
      <c r="F1932" s="93">
        <f t="shared" si="33"/>
        <v>3.6077365767381436E-3</v>
      </c>
      <c r="K1932" s="69"/>
    </row>
    <row r="1933" spans="1:11" s="50" customFormat="1" x14ac:dyDescent="0.25">
      <c r="A1933" s="98" t="s">
        <v>519</v>
      </c>
      <c r="B1933" s="98" t="s">
        <v>133</v>
      </c>
      <c r="C1933" s="98" t="s">
        <v>493</v>
      </c>
      <c r="D1933" s="98" t="s">
        <v>313</v>
      </c>
      <c r="E1933" s="93">
        <v>8.8336191860541704E-4</v>
      </c>
      <c r="F1933" s="93">
        <f t="shared" si="33"/>
        <v>8.8554068925622055E-4</v>
      </c>
      <c r="K1933" s="69"/>
    </row>
    <row r="1934" spans="1:11" s="50" customFormat="1" x14ac:dyDescent="0.25">
      <c r="A1934" s="98" t="s">
        <v>519</v>
      </c>
      <c r="B1934" s="98" t="s">
        <v>133</v>
      </c>
      <c r="C1934" s="98" t="s">
        <v>493</v>
      </c>
      <c r="D1934" s="98" t="s">
        <v>314</v>
      </c>
      <c r="E1934" s="93">
        <v>2.5333013068350299E-5</v>
      </c>
      <c r="F1934" s="93">
        <f t="shared" si="33"/>
        <v>2.5395495754333503E-5</v>
      </c>
      <c r="K1934" s="69"/>
    </row>
    <row r="1935" spans="1:11" s="50" customFormat="1" x14ac:dyDescent="0.25">
      <c r="A1935" s="98" t="s">
        <v>519</v>
      </c>
      <c r="B1935" s="98" t="s">
        <v>133</v>
      </c>
      <c r="C1935" s="98" t="s">
        <v>493</v>
      </c>
      <c r="D1935" s="98" t="s">
        <v>315</v>
      </c>
      <c r="E1935" s="93">
        <v>1.78562564718124E-8</v>
      </c>
      <c r="F1935" s="93">
        <f t="shared" si="33"/>
        <v>1.7900298089086807E-8</v>
      </c>
      <c r="K1935" s="69"/>
    </row>
    <row r="1936" spans="1:11" s="50" customFormat="1" x14ac:dyDescent="0.25">
      <c r="A1936" s="98" t="s">
        <v>519</v>
      </c>
      <c r="B1936" s="98" t="s">
        <v>133</v>
      </c>
      <c r="C1936" s="98" t="s">
        <v>493</v>
      </c>
      <c r="D1936" s="98" t="s">
        <v>316</v>
      </c>
      <c r="E1936" s="93">
        <v>0</v>
      </c>
      <c r="F1936" s="93">
        <f t="shared" si="33"/>
        <v>0</v>
      </c>
      <c r="K1936" s="69"/>
    </row>
    <row r="1937" spans="1:11" s="50" customFormat="1" x14ac:dyDescent="0.25">
      <c r="A1937" s="98" t="s">
        <v>519</v>
      </c>
      <c r="B1937" s="98" t="s">
        <v>133</v>
      </c>
      <c r="C1937" s="98" t="s">
        <v>493</v>
      </c>
      <c r="D1937" s="98" t="s">
        <v>367</v>
      </c>
      <c r="E1937" s="93">
        <v>4.4779803609405701E-4</v>
      </c>
      <c r="F1937" s="93">
        <f t="shared" si="33"/>
        <v>4.4890250890183831E-4</v>
      </c>
      <c r="K1937" s="69"/>
    </row>
    <row r="1938" spans="1:11" s="50" customFormat="1" x14ac:dyDescent="0.25">
      <c r="A1938" s="98" t="s">
        <v>519</v>
      </c>
      <c r="B1938" s="98" t="s">
        <v>133</v>
      </c>
      <c r="C1938" s="98" t="s">
        <v>493</v>
      </c>
      <c r="D1938" s="98" t="s">
        <v>410</v>
      </c>
      <c r="E1938" s="93">
        <v>8.4322663681835004E-5</v>
      </c>
      <c r="F1938" s="93">
        <f t="shared" si="33"/>
        <v>8.453064156831397E-5</v>
      </c>
      <c r="K1938" s="69"/>
    </row>
    <row r="1939" spans="1:11" s="50" customFormat="1" x14ac:dyDescent="0.25">
      <c r="A1939" s="98" t="s">
        <v>519</v>
      </c>
      <c r="B1939" s="98" t="s">
        <v>133</v>
      </c>
      <c r="C1939" s="98" t="s">
        <v>493</v>
      </c>
      <c r="D1939" s="98" t="s">
        <v>411</v>
      </c>
      <c r="E1939" s="93">
        <v>0</v>
      </c>
      <c r="F1939" s="93">
        <f t="shared" si="33"/>
        <v>0</v>
      </c>
      <c r="K1939" s="69"/>
    </row>
    <row r="1940" spans="1:11" s="50" customFormat="1" x14ac:dyDescent="0.25">
      <c r="A1940" s="98" t="s">
        <v>519</v>
      </c>
      <c r="B1940" s="98" t="s">
        <v>133</v>
      </c>
      <c r="C1940" s="98" t="s">
        <v>493</v>
      </c>
      <c r="D1940" s="98" t="s">
        <v>412</v>
      </c>
      <c r="E1940" s="93">
        <v>0</v>
      </c>
      <c r="F1940" s="93">
        <f t="shared" si="33"/>
        <v>0</v>
      </c>
      <c r="K1940" s="69"/>
    </row>
    <row r="1941" spans="1:11" s="50" customFormat="1" x14ac:dyDescent="0.25">
      <c r="A1941" s="98" t="s">
        <v>519</v>
      </c>
      <c r="B1941" s="98" t="s">
        <v>133</v>
      </c>
      <c r="C1941" s="98" t="s">
        <v>493</v>
      </c>
      <c r="D1941" s="98" t="s">
        <v>418</v>
      </c>
      <c r="E1941" s="93">
        <v>5.0609398578686801E-3</v>
      </c>
      <c r="F1941" s="93">
        <f t="shared" si="33"/>
        <v>5.0734224281443084E-3</v>
      </c>
      <c r="K1941" s="69"/>
    </row>
    <row r="1942" spans="1:11" s="50" customFormat="1" x14ac:dyDescent="0.25">
      <c r="A1942" s="98" t="s">
        <v>520</v>
      </c>
      <c r="B1942" s="98" t="s">
        <v>133</v>
      </c>
      <c r="C1942" s="98" t="s">
        <v>493</v>
      </c>
      <c r="D1942" s="98" t="s">
        <v>132</v>
      </c>
      <c r="E1942" s="93">
        <v>3.3269030745055601E-3</v>
      </c>
      <c r="F1942" s="93">
        <f t="shared" si="33"/>
        <v>3.3269030745055601E-3</v>
      </c>
      <c r="K1942" s="69"/>
    </row>
    <row r="1943" spans="1:11" s="50" customFormat="1" x14ac:dyDescent="0.25">
      <c r="A1943" s="98" t="s">
        <v>520</v>
      </c>
      <c r="B1943" s="98" t="s">
        <v>133</v>
      </c>
      <c r="C1943" s="98" t="s">
        <v>493</v>
      </c>
      <c r="D1943" s="98" t="s">
        <v>296</v>
      </c>
      <c r="E1943" s="93">
        <v>0</v>
      </c>
      <c r="F1943" s="93">
        <f t="shared" si="33"/>
        <v>0</v>
      </c>
      <c r="K1943" s="69"/>
    </row>
    <row r="1944" spans="1:11" s="50" customFormat="1" x14ac:dyDescent="0.25">
      <c r="A1944" s="98" t="s">
        <v>520</v>
      </c>
      <c r="B1944" s="98" t="s">
        <v>133</v>
      </c>
      <c r="C1944" s="98" t="s">
        <v>493</v>
      </c>
      <c r="D1944" s="98" t="s">
        <v>309</v>
      </c>
      <c r="E1944" s="93">
        <v>3.6259099468146901E-3</v>
      </c>
      <c r="F1944" s="93">
        <f t="shared" si="33"/>
        <v>3.6259099468146901E-3</v>
      </c>
      <c r="K1944" s="69"/>
    </row>
    <row r="1945" spans="1:11" s="50" customFormat="1" x14ac:dyDescent="0.25">
      <c r="A1945" s="98" t="s">
        <v>520</v>
      </c>
      <c r="B1945" s="98" t="s">
        <v>133</v>
      </c>
      <c r="C1945" s="98" t="s">
        <v>493</v>
      </c>
      <c r="D1945" s="98" t="s">
        <v>313</v>
      </c>
      <c r="E1945" s="93">
        <v>8.2992992089114196E-4</v>
      </c>
      <c r="F1945" s="93">
        <f t="shared" si="33"/>
        <v>8.2992992089114196E-4</v>
      </c>
      <c r="K1945" s="69"/>
    </row>
    <row r="1946" spans="1:11" s="50" customFormat="1" x14ac:dyDescent="0.25">
      <c r="A1946" s="98" t="s">
        <v>520</v>
      </c>
      <c r="B1946" s="98" t="s">
        <v>133</v>
      </c>
      <c r="C1946" s="98" t="s">
        <v>493</v>
      </c>
      <c r="D1946" s="98" t="s">
        <v>314</v>
      </c>
      <c r="E1946" s="93">
        <v>2.3547686386553799E-5</v>
      </c>
      <c r="F1946" s="93">
        <f t="shared" si="33"/>
        <v>2.3547686386553799E-5</v>
      </c>
      <c r="K1946" s="69"/>
    </row>
    <row r="1947" spans="1:11" s="50" customFormat="1" x14ac:dyDescent="0.25">
      <c r="A1947" s="98" t="s">
        <v>520</v>
      </c>
      <c r="B1947" s="98" t="s">
        <v>133</v>
      </c>
      <c r="C1947" s="98" t="s">
        <v>493</v>
      </c>
      <c r="D1947" s="98" t="s">
        <v>315</v>
      </c>
      <c r="E1947" s="93">
        <v>1.82711439622455E-8</v>
      </c>
      <c r="F1947" s="93">
        <f t="shared" si="33"/>
        <v>1.82711439622455E-8</v>
      </c>
      <c r="K1947" s="69"/>
    </row>
    <row r="1948" spans="1:11" s="50" customFormat="1" x14ac:dyDescent="0.25">
      <c r="A1948" s="98" t="s">
        <v>520</v>
      </c>
      <c r="B1948" s="98" t="s">
        <v>133</v>
      </c>
      <c r="C1948" s="98" t="s">
        <v>493</v>
      </c>
      <c r="D1948" s="98" t="s">
        <v>316</v>
      </c>
      <c r="E1948" s="93">
        <v>0</v>
      </c>
      <c r="F1948" s="93">
        <f t="shared" si="33"/>
        <v>0</v>
      </c>
      <c r="K1948" s="69"/>
    </row>
    <row r="1949" spans="1:11" s="50" customFormat="1" x14ac:dyDescent="0.25">
      <c r="A1949" s="98" t="s">
        <v>520</v>
      </c>
      <c r="B1949" s="98" t="s">
        <v>133</v>
      </c>
      <c r="C1949" s="98" t="s">
        <v>493</v>
      </c>
      <c r="D1949" s="98" t="s">
        <v>367</v>
      </c>
      <c r="E1949" s="93">
        <v>4.5518918602118098E-4</v>
      </c>
      <c r="F1949" s="93">
        <f t="shared" si="33"/>
        <v>4.5518918602118098E-4</v>
      </c>
      <c r="K1949" s="69"/>
    </row>
    <row r="1950" spans="1:11" s="50" customFormat="1" x14ac:dyDescent="0.25">
      <c r="A1950" s="98" t="s">
        <v>520</v>
      </c>
      <c r="B1950" s="98" t="s">
        <v>133</v>
      </c>
      <c r="C1950" s="98" t="s">
        <v>493</v>
      </c>
      <c r="D1950" s="98" t="s">
        <v>410</v>
      </c>
      <c r="E1950" s="93">
        <v>8.1931857678445896E-5</v>
      </c>
      <c r="F1950" s="93">
        <f t="shared" si="33"/>
        <v>8.1931857678445896E-5</v>
      </c>
      <c r="K1950" s="69"/>
    </row>
    <row r="1951" spans="1:11" s="50" customFormat="1" x14ac:dyDescent="0.25">
      <c r="A1951" s="98" t="s">
        <v>520</v>
      </c>
      <c r="B1951" s="98" t="s">
        <v>133</v>
      </c>
      <c r="C1951" s="98" t="s">
        <v>493</v>
      </c>
      <c r="D1951" s="98" t="s">
        <v>411</v>
      </c>
      <c r="E1951" s="93">
        <v>0</v>
      </c>
      <c r="F1951" s="93">
        <f t="shared" si="33"/>
        <v>0</v>
      </c>
      <c r="K1951" s="69"/>
    </row>
    <row r="1952" spans="1:11" s="50" customFormat="1" x14ac:dyDescent="0.25">
      <c r="A1952" s="98" t="s">
        <v>520</v>
      </c>
      <c r="B1952" s="98" t="s">
        <v>133</v>
      </c>
      <c r="C1952" s="98" t="s">
        <v>493</v>
      </c>
      <c r="D1952" s="98" t="s">
        <v>412</v>
      </c>
      <c r="E1952" s="93">
        <v>0</v>
      </c>
      <c r="F1952" s="93">
        <f t="shared" si="33"/>
        <v>0</v>
      </c>
      <c r="K1952" s="69"/>
    </row>
    <row r="1953" spans="1:11" s="50" customFormat="1" x14ac:dyDescent="0.25">
      <c r="A1953" s="98" t="s">
        <v>520</v>
      </c>
      <c r="B1953" s="98" t="s">
        <v>133</v>
      </c>
      <c r="C1953" s="98" t="s">
        <v>493</v>
      </c>
      <c r="D1953" s="98" t="s">
        <v>418</v>
      </c>
      <c r="E1953" s="93">
        <v>5.1550286139592002E-3</v>
      </c>
      <c r="F1953" s="93">
        <f t="shared" si="33"/>
        <v>5.1550286139592002E-3</v>
      </c>
      <c r="K1953" s="69"/>
    </row>
    <row r="1954" spans="1:11" s="50" customFormat="1" x14ac:dyDescent="0.25">
      <c r="A1954" s="98" t="s">
        <v>521</v>
      </c>
      <c r="B1954" s="98" t="s">
        <v>133</v>
      </c>
      <c r="C1954" s="98" t="s">
        <v>493</v>
      </c>
      <c r="D1954" s="98" t="s">
        <v>132</v>
      </c>
      <c r="E1954" s="93">
        <v>5.4125339427580797E-3</v>
      </c>
      <c r="F1954" s="93">
        <f t="shared" si="33"/>
        <v>5.4294024848748779E-3</v>
      </c>
      <c r="K1954" s="69"/>
    </row>
    <row r="1955" spans="1:11" s="50" customFormat="1" x14ac:dyDescent="0.25">
      <c r="A1955" s="98" t="s">
        <v>521</v>
      </c>
      <c r="B1955" s="98" t="s">
        <v>133</v>
      </c>
      <c r="C1955" s="98" t="s">
        <v>493</v>
      </c>
      <c r="D1955" s="98" t="s">
        <v>296</v>
      </c>
      <c r="E1955" s="93">
        <v>0</v>
      </c>
      <c r="F1955" s="93">
        <f t="shared" si="33"/>
        <v>0</v>
      </c>
      <c r="K1955" s="69"/>
    </row>
    <row r="1956" spans="1:11" s="50" customFormat="1" x14ac:dyDescent="0.25">
      <c r="A1956" s="98" t="s">
        <v>521</v>
      </c>
      <c r="B1956" s="98" t="s">
        <v>133</v>
      </c>
      <c r="C1956" s="98" t="s">
        <v>493</v>
      </c>
      <c r="D1956" s="98" t="s">
        <v>309</v>
      </c>
      <c r="E1956" s="93">
        <v>5.7780380004338701E-3</v>
      </c>
      <c r="F1956" s="93">
        <f t="shared" si="33"/>
        <v>5.7960456616131945E-3</v>
      </c>
      <c r="K1956" s="69"/>
    </row>
    <row r="1957" spans="1:11" s="50" customFormat="1" x14ac:dyDescent="0.25">
      <c r="A1957" s="98" t="s">
        <v>521</v>
      </c>
      <c r="B1957" s="98" t="s">
        <v>133</v>
      </c>
      <c r="C1957" s="98" t="s">
        <v>493</v>
      </c>
      <c r="D1957" s="98" t="s">
        <v>313</v>
      </c>
      <c r="E1957" s="93">
        <v>1.2209975482852999E-3</v>
      </c>
      <c r="F1957" s="93">
        <f t="shared" si="33"/>
        <v>1.2248028728866016E-3</v>
      </c>
      <c r="K1957" s="69"/>
    </row>
    <row r="1958" spans="1:11" s="50" customFormat="1" x14ac:dyDescent="0.25">
      <c r="A1958" s="98" t="s">
        <v>521</v>
      </c>
      <c r="B1958" s="98" t="s">
        <v>133</v>
      </c>
      <c r="C1958" s="98" t="s">
        <v>493</v>
      </c>
      <c r="D1958" s="98" t="s">
        <v>314</v>
      </c>
      <c r="E1958" s="93">
        <v>3.68962229905593E-5</v>
      </c>
      <c r="F1958" s="93">
        <f t="shared" si="33"/>
        <v>3.7011212660471632E-5</v>
      </c>
      <c r="K1958" s="69"/>
    </row>
    <row r="1959" spans="1:11" s="50" customFormat="1" x14ac:dyDescent="0.25">
      <c r="A1959" s="98" t="s">
        <v>521</v>
      </c>
      <c r="B1959" s="98" t="s">
        <v>133</v>
      </c>
      <c r="C1959" s="98" t="s">
        <v>493</v>
      </c>
      <c r="D1959" s="98" t="s">
        <v>315</v>
      </c>
      <c r="E1959" s="93">
        <v>7.8900833646734404E-9</v>
      </c>
      <c r="F1959" s="93">
        <f t="shared" si="33"/>
        <v>7.9146733635445095E-9</v>
      </c>
      <c r="K1959" s="69"/>
    </row>
    <row r="1960" spans="1:11" s="50" customFormat="1" x14ac:dyDescent="0.25">
      <c r="A1960" s="98" t="s">
        <v>521</v>
      </c>
      <c r="B1960" s="98" t="s">
        <v>133</v>
      </c>
      <c r="C1960" s="98" t="s">
        <v>493</v>
      </c>
      <c r="D1960" s="98" t="s">
        <v>316</v>
      </c>
      <c r="E1960" s="93">
        <v>0</v>
      </c>
      <c r="F1960" s="93">
        <f t="shared" si="33"/>
        <v>0</v>
      </c>
      <c r="K1960" s="69"/>
    </row>
    <row r="1961" spans="1:11" s="50" customFormat="1" x14ac:dyDescent="0.25">
      <c r="A1961" s="98" t="s">
        <v>521</v>
      </c>
      <c r="B1961" s="98" t="s">
        <v>133</v>
      </c>
      <c r="C1961" s="98" t="s">
        <v>493</v>
      </c>
      <c r="D1961" s="98" t="s">
        <v>367</v>
      </c>
      <c r="E1961" s="93">
        <v>7.0678116218169599E-4</v>
      </c>
      <c r="F1961" s="93">
        <f t="shared" si="33"/>
        <v>7.0898389530590553E-4</v>
      </c>
      <c r="K1961" s="69"/>
    </row>
    <row r="1962" spans="1:11" s="50" customFormat="1" x14ac:dyDescent="0.25">
      <c r="A1962" s="98" t="s">
        <v>521</v>
      </c>
      <c r="B1962" s="98" t="s">
        <v>133</v>
      </c>
      <c r="C1962" s="98" t="s">
        <v>493</v>
      </c>
      <c r="D1962" s="98" t="s">
        <v>410</v>
      </c>
      <c r="E1962" s="93">
        <v>1.2903439181562699E-4</v>
      </c>
      <c r="F1962" s="93">
        <f t="shared" si="33"/>
        <v>1.2943653655889825E-4</v>
      </c>
      <c r="K1962" s="69"/>
    </row>
    <row r="1963" spans="1:11" s="50" customFormat="1" x14ac:dyDescent="0.25">
      <c r="A1963" s="98" t="s">
        <v>521</v>
      </c>
      <c r="B1963" s="98" t="s">
        <v>133</v>
      </c>
      <c r="C1963" s="98" t="s">
        <v>493</v>
      </c>
      <c r="D1963" s="98" t="s">
        <v>411</v>
      </c>
      <c r="E1963" s="93">
        <v>0</v>
      </c>
      <c r="F1963" s="93">
        <f t="shared" si="33"/>
        <v>0</v>
      </c>
      <c r="K1963" s="69"/>
    </row>
    <row r="1964" spans="1:11" s="50" customFormat="1" x14ac:dyDescent="0.25">
      <c r="A1964" s="98" t="s">
        <v>521</v>
      </c>
      <c r="B1964" s="98" t="s">
        <v>133</v>
      </c>
      <c r="C1964" s="98" t="s">
        <v>493</v>
      </c>
      <c r="D1964" s="98" t="s">
        <v>412</v>
      </c>
      <c r="E1964" s="93">
        <v>0</v>
      </c>
      <c r="F1964" s="93">
        <f t="shared" si="33"/>
        <v>0</v>
      </c>
      <c r="K1964" s="69"/>
    </row>
    <row r="1965" spans="1:11" s="50" customFormat="1" x14ac:dyDescent="0.25">
      <c r="A1965" s="98" t="s">
        <v>521</v>
      </c>
      <c r="B1965" s="98" t="s">
        <v>133</v>
      </c>
      <c r="C1965" s="98" t="s">
        <v>493</v>
      </c>
      <c r="D1965" s="98" t="s">
        <v>418</v>
      </c>
      <c r="E1965" s="93">
        <v>8.7227772527568997E-3</v>
      </c>
      <c r="F1965" s="93">
        <f t="shared" si="33"/>
        <v>8.749962400604416E-3</v>
      </c>
      <c r="K1965" s="69"/>
    </row>
    <row r="1966" spans="1:11" s="50" customFormat="1" x14ac:dyDescent="0.25">
      <c r="A1966" s="98" t="s">
        <v>522</v>
      </c>
      <c r="B1966" s="98" t="s">
        <v>133</v>
      </c>
      <c r="C1966" s="98" t="s">
        <v>493</v>
      </c>
      <c r="D1966" s="98" t="s">
        <v>132</v>
      </c>
      <c r="E1966" s="93">
        <v>4.1371124321778604E-3</v>
      </c>
      <c r="F1966" s="93">
        <f t="shared" si="33"/>
        <v>4.1464703932675394E-3</v>
      </c>
      <c r="K1966" s="69"/>
    </row>
    <row r="1967" spans="1:11" s="50" customFormat="1" x14ac:dyDescent="0.25">
      <c r="A1967" s="98" t="s">
        <v>522</v>
      </c>
      <c r="B1967" s="98" t="s">
        <v>133</v>
      </c>
      <c r="C1967" s="98" t="s">
        <v>493</v>
      </c>
      <c r="D1967" s="98" t="s">
        <v>296</v>
      </c>
      <c r="E1967" s="93">
        <v>0</v>
      </c>
      <c r="F1967" s="93">
        <f t="shared" si="33"/>
        <v>0</v>
      </c>
      <c r="K1967" s="69"/>
    </row>
    <row r="1968" spans="1:11" s="50" customFormat="1" x14ac:dyDescent="0.25">
      <c r="A1968" s="98" t="s">
        <v>522</v>
      </c>
      <c r="B1968" s="98" t="s">
        <v>133</v>
      </c>
      <c r="C1968" s="98" t="s">
        <v>493</v>
      </c>
      <c r="D1968" s="98" t="s">
        <v>309</v>
      </c>
      <c r="E1968" s="93">
        <v>4.2915241406147001E-3</v>
      </c>
      <c r="F1968" s="93">
        <f t="shared" si="33"/>
        <v>4.3012313740007045E-3</v>
      </c>
      <c r="K1968" s="69"/>
    </row>
    <row r="1969" spans="1:11" s="50" customFormat="1" x14ac:dyDescent="0.25">
      <c r="A1969" s="98" t="s">
        <v>522</v>
      </c>
      <c r="B1969" s="98" t="s">
        <v>133</v>
      </c>
      <c r="C1969" s="98" t="s">
        <v>493</v>
      </c>
      <c r="D1969" s="98" t="s">
        <v>313</v>
      </c>
      <c r="E1969" s="93">
        <v>2.4769944700113997E-4</v>
      </c>
      <c r="F1969" s="93">
        <f t="shared" si="33"/>
        <v>2.482597319402059E-4</v>
      </c>
      <c r="K1969" s="69"/>
    </row>
    <row r="1970" spans="1:11" s="50" customFormat="1" x14ac:dyDescent="0.25">
      <c r="A1970" s="98" t="s">
        <v>522</v>
      </c>
      <c r="B1970" s="98" t="s">
        <v>133</v>
      </c>
      <c r="C1970" s="98" t="s">
        <v>493</v>
      </c>
      <c r="D1970" s="98" t="s">
        <v>314</v>
      </c>
      <c r="E1970" s="93">
        <v>2.2871910426197098E-6</v>
      </c>
      <c r="F1970" s="93">
        <f t="shared" si="33"/>
        <v>2.2923645652474793E-6</v>
      </c>
      <c r="K1970" s="69"/>
    </row>
    <row r="1971" spans="1:11" s="50" customFormat="1" x14ac:dyDescent="0.25">
      <c r="A1971" s="98" t="s">
        <v>522</v>
      </c>
      <c r="B1971" s="98" t="s">
        <v>133</v>
      </c>
      <c r="C1971" s="98" t="s">
        <v>493</v>
      </c>
      <c r="D1971" s="98" t="s">
        <v>315</v>
      </c>
      <c r="E1971" s="93">
        <v>6.0879304183960797E-9</v>
      </c>
      <c r="F1971" s="93">
        <f t="shared" si="33"/>
        <v>6.101701041483071E-9</v>
      </c>
      <c r="K1971" s="69"/>
    </row>
    <row r="1972" spans="1:11" s="50" customFormat="1" x14ac:dyDescent="0.25">
      <c r="A1972" s="98" t="s">
        <v>522</v>
      </c>
      <c r="B1972" s="98" t="s">
        <v>133</v>
      </c>
      <c r="C1972" s="98" t="s">
        <v>493</v>
      </c>
      <c r="D1972" s="98" t="s">
        <v>316</v>
      </c>
      <c r="E1972" s="93">
        <v>0</v>
      </c>
      <c r="F1972" s="93">
        <f t="shared" si="33"/>
        <v>0</v>
      </c>
      <c r="K1972" s="69"/>
    </row>
    <row r="1973" spans="1:11" s="50" customFormat="1" x14ac:dyDescent="0.25">
      <c r="A1973" s="98" t="s">
        <v>522</v>
      </c>
      <c r="B1973" s="98" t="s">
        <v>133</v>
      </c>
      <c r="C1973" s="98" t="s">
        <v>493</v>
      </c>
      <c r="D1973" s="98" t="s">
        <v>367</v>
      </c>
      <c r="E1973" s="93">
        <v>6.4807908704999197E-4</v>
      </c>
      <c r="F1973" s="93">
        <f t="shared" si="33"/>
        <v>6.4954501261500156E-4</v>
      </c>
      <c r="K1973" s="69"/>
    </row>
    <row r="1974" spans="1:11" s="50" customFormat="1" x14ac:dyDescent="0.25">
      <c r="A1974" s="98" t="s">
        <v>522</v>
      </c>
      <c r="B1974" s="98" t="s">
        <v>133</v>
      </c>
      <c r="C1974" s="98" t="s">
        <v>493</v>
      </c>
      <c r="D1974" s="98" t="s">
        <v>410</v>
      </c>
      <c r="E1974" s="93">
        <v>8.8487570584990804E-5</v>
      </c>
      <c r="F1974" s="93">
        <f t="shared" si="33"/>
        <v>8.8687725465001806E-5</v>
      </c>
      <c r="K1974" s="69"/>
    </row>
    <row r="1975" spans="1:11" s="50" customFormat="1" x14ac:dyDescent="0.25">
      <c r="A1975" s="98" t="s">
        <v>522</v>
      </c>
      <c r="B1975" s="98" t="s">
        <v>133</v>
      </c>
      <c r="C1975" s="98" t="s">
        <v>493</v>
      </c>
      <c r="D1975" s="98" t="s">
        <v>411</v>
      </c>
      <c r="E1975" s="93">
        <v>0</v>
      </c>
      <c r="F1975" s="93">
        <f t="shared" si="33"/>
        <v>0</v>
      </c>
      <c r="K1975" s="69"/>
    </row>
    <row r="1976" spans="1:11" s="50" customFormat="1" x14ac:dyDescent="0.25">
      <c r="A1976" s="98" t="s">
        <v>522</v>
      </c>
      <c r="B1976" s="98" t="s">
        <v>133</v>
      </c>
      <c r="C1976" s="98" t="s">
        <v>493</v>
      </c>
      <c r="D1976" s="98" t="s">
        <v>412</v>
      </c>
      <c r="E1976" s="93">
        <v>0</v>
      </c>
      <c r="F1976" s="93">
        <f t="shared" si="33"/>
        <v>0</v>
      </c>
      <c r="K1976" s="69"/>
    </row>
    <row r="1977" spans="1:11" s="50" customFormat="1" x14ac:dyDescent="0.25">
      <c r="A1977" s="98" t="s">
        <v>522</v>
      </c>
      <c r="B1977" s="98" t="s">
        <v>133</v>
      </c>
      <c r="C1977" s="98" t="s">
        <v>493</v>
      </c>
      <c r="D1977" s="98" t="s">
        <v>418</v>
      </c>
      <c r="E1977" s="93">
        <v>6.6018493290564704E-3</v>
      </c>
      <c r="F1977" s="93">
        <f t="shared" si="33"/>
        <v>6.6167824134611194E-3</v>
      </c>
      <c r="K1977" s="69"/>
    </row>
    <row r="1978" spans="1:11" s="50" customFormat="1" x14ac:dyDescent="0.25">
      <c r="A1978" s="98" t="s">
        <v>523</v>
      </c>
      <c r="B1978" s="98" t="s">
        <v>133</v>
      </c>
      <c r="C1978" s="98" t="s">
        <v>493</v>
      </c>
      <c r="D1978" s="98" t="s">
        <v>132</v>
      </c>
      <c r="E1978" s="93">
        <v>3.8417986648062001E-4</v>
      </c>
      <c r="F1978" s="93">
        <f t="shared" si="33"/>
        <v>3.8507908896826584E-4</v>
      </c>
      <c r="K1978" s="69"/>
    </row>
    <row r="1979" spans="1:11" s="50" customFormat="1" x14ac:dyDescent="0.25">
      <c r="A1979" s="98" t="s">
        <v>523</v>
      </c>
      <c r="B1979" s="98" t="s">
        <v>133</v>
      </c>
      <c r="C1979" s="98" t="s">
        <v>493</v>
      </c>
      <c r="D1979" s="98" t="s">
        <v>296</v>
      </c>
      <c r="E1979" s="93">
        <v>0</v>
      </c>
      <c r="F1979" s="93">
        <f t="shared" si="33"/>
        <v>0</v>
      </c>
      <c r="K1979" s="69"/>
    </row>
    <row r="1980" spans="1:11" s="50" customFormat="1" x14ac:dyDescent="0.25">
      <c r="A1980" s="98" t="s">
        <v>523</v>
      </c>
      <c r="B1980" s="98" t="s">
        <v>133</v>
      </c>
      <c r="C1980" s="98" t="s">
        <v>493</v>
      </c>
      <c r="D1980" s="98" t="s">
        <v>309</v>
      </c>
      <c r="E1980" s="93">
        <v>3.7939800354714698E-4</v>
      </c>
      <c r="F1980" s="93">
        <f t="shared" si="33"/>
        <v>3.8028603346834726E-4</v>
      </c>
      <c r="K1980" s="69"/>
    </row>
    <row r="1981" spans="1:11" s="50" customFormat="1" x14ac:dyDescent="0.25">
      <c r="A1981" s="98" t="s">
        <v>523</v>
      </c>
      <c r="B1981" s="98" t="s">
        <v>133</v>
      </c>
      <c r="C1981" s="98" t="s">
        <v>493</v>
      </c>
      <c r="D1981" s="98" t="s">
        <v>313</v>
      </c>
      <c r="E1981" s="93">
        <v>1.2480069343713001E-4</v>
      </c>
      <c r="F1981" s="93">
        <f t="shared" si="33"/>
        <v>1.250928055434736E-4</v>
      </c>
      <c r="K1981" s="69"/>
    </row>
    <row r="1982" spans="1:11" s="50" customFormat="1" x14ac:dyDescent="0.25">
      <c r="A1982" s="98" t="s">
        <v>523</v>
      </c>
      <c r="B1982" s="98" t="s">
        <v>133</v>
      </c>
      <c r="C1982" s="98" t="s">
        <v>493</v>
      </c>
      <c r="D1982" s="98" t="s">
        <v>314</v>
      </c>
      <c r="E1982" s="93">
        <v>5.0124593921740504E-7</v>
      </c>
      <c r="F1982" s="93">
        <f t="shared" si="33"/>
        <v>5.024191699348669E-7</v>
      </c>
      <c r="K1982" s="69"/>
    </row>
    <row r="1983" spans="1:11" s="50" customFormat="1" x14ac:dyDescent="0.25">
      <c r="A1983" s="98" t="s">
        <v>523</v>
      </c>
      <c r="B1983" s="98" t="s">
        <v>133</v>
      </c>
      <c r="C1983" s="98" t="s">
        <v>493</v>
      </c>
      <c r="D1983" s="98" t="s">
        <v>315</v>
      </c>
      <c r="E1983" s="93">
        <v>8.3734586786144105E-9</v>
      </c>
      <c r="F1983" s="93">
        <f t="shared" ref="F1983:F2046" si="34">E1983+(E1983*VLOOKUP(A1983,$A$29:$F$36,6,0))</f>
        <v>8.3930578377586936E-9</v>
      </c>
      <c r="K1983" s="69"/>
    </row>
    <row r="1984" spans="1:11" s="50" customFormat="1" x14ac:dyDescent="0.25">
      <c r="A1984" s="98" t="s">
        <v>523</v>
      </c>
      <c r="B1984" s="98" t="s">
        <v>133</v>
      </c>
      <c r="C1984" s="98" t="s">
        <v>493</v>
      </c>
      <c r="D1984" s="98" t="s">
        <v>316</v>
      </c>
      <c r="E1984" s="93">
        <v>0</v>
      </c>
      <c r="F1984" s="93">
        <f t="shared" si="34"/>
        <v>0</v>
      </c>
      <c r="K1984" s="69"/>
    </row>
    <row r="1985" spans="1:11" s="50" customFormat="1" x14ac:dyDescent="0.25">
      <c r="A1985" s="98" t="s">
        <v>523</v>
      </c>
      <c r="B1985" s="98" t="s">
        <v>133</v>
      </c>
      <c r="C1985" s="98" t="s">
        <v>493</v>
      </c>
      <c r="D1985" s="98" t="s">
        <v>367</v>
      </c>
      <c r="E1985" s="93">
        <v>4.8247772282333299E-5</v>
      </c>
      <c r="F1985" s="93">
        <f t="shared" si="34"/>
        <v>4.8360702411162103E-5</v>
      </c>
      <c r="K1985" s="69"/>
    </row>
    <row r="1986" spans="1:11" s="50" customFormat="1" x14ac:dyDescent="0.25">
      <c r="A1986" s="98" t="s">
        <v>523</v>
      </c>
      <c r="B1986" s="98" t="s">
        <v>133</v>
      </c>
      <c r="C1986" s="98" t="s">
        <v>493</v>
      </c>
      <c r="D1986" s="98" t="s">
        <v>410</v>
      </c>
      <c r="E1986" s="93">
        <v>0</v>
      </c>
      <c r="F1986" s="93">
        <f t="shared" si="34"/>
        <v>0</v>
      </c>
      <c r="K1986" s="69"/>
    </row>
    <row r="1987" spans="1:11" s="50" customFormat="1" x14ac:dyDescent="0.25">
      <c r="A1987" s="98" t="s">
        <v>523</v>
      </c>
      <c r="B1987" s="98" t="s">
        <v>133</v>
      </c>
      <c r="C1987" s="98" t="s">
        <v>493</v>
      </c>
      <c r="D1987" s="98" t="s">
        <v>411</v>
      </c>
      <c r="E1987" s="93">
        <v>0</v>
      </c>
      <c r="F1987" s="93">
        <f t="shared" si="34"/>
        <v>0</v>
      </c>
      <c r="K1987" s="69"/>
    </row>
    <row r="1988" spans="1:11" s="50" customFormat="1" x14ac:dyDescent="0.25">
      <c r="A1988" s="98" t="s">
        <v>523</v>
      </c>
      <c r="B1988" s="98" t="s">
        <v>133</v>
      </c>
      <c r="C1988" s="98" t="s">
        <v>493</v>
      </c>
      <c r="D1988" s="98" t="s">
        <v>412</v>
      </c>
      <c r="E1988" s="93">
        <v>0</v>
      </c>
      <c r="F1988" s="93">
        <f t="shared" si="34"/>
        <v>0</v>
      </c>
      <c r="K1988" s="69"/>
    </row>
    <row r="1989" spans="1:11" s="50" customFormat="1" x14ac:dyDescent="0.25">
      <c r="A1989" s="98" t="s">
        <v>523</v>
      </c>
      <c r="B1989" s="98" t="s">
        <v>133</v>
      </c>
      <c r="C1989" s="98" t="s">
        <v>493</v>
      </c>
      <c r="D1989" s="98" t="s">
        <v>418</v>
      </c>
      <c r="E1989" s="93">
        <v>6.4900609920776802E-4</v>
      </c>
      <c r="F1989" s="93">
        <f t="shared" si="34"/>
        <v>6.5052518162188083E-4</v>
      </c>
      <c r="K1989" s="69"/>
    </row>
    <row r="1990" spans="1:11" s="50" customFormat="1" x14ac:dyDescent="0.25">
      <c r="A1990" s="98" t="s">
        <v>524</v>
      </c>
      <c r="B1990" s="98" t="s">
        <v>133</v>
      </c>
      <c r="C1990" s="98" t="s">
        <v>493</v>
      </c>
      <c r="D1990" s="98" t="s">
        <v>132</v>
      </c>
      <c r="E1990" s="93">
        <v>0</v>
      </c>
      <c r="F1990" s="93">
        <f t="shared" si="34"/>
        <v>0</v>
      </c>
      <c r="K1990" s="69"/>
    </row>
    <row r="1991" spans="1:11" s="50" customFormat="1" x14ac:dyDescent="0.25">
      <c r="A1991" s="98" t="s">
        <v>524</v>
      </c>
      <c r="B1991" s="98" t="s">
        <v>133</v>
      </c>
      <c r="C1991" s="98" t="s">
        <v>493</v>
      </c>
      <c r="D1991" s="98" t="s">
        <v>296</v>
      </c>
      <c r="E1991" s="93">
        <v>0</v>
      </c>
      <c r="F1991" s="93">
        <f t="shared" si="34"/>
        <v>0</v>
      </c>
      <c r="K1991" s="69"/>
    </row>
    <row r="1992" spans="1:11" s="50" customFormat="1" x14ac:dyDescent="0.25">
      <c r="A1992" s="98" t="s">
        <v>524</v>
      </c>
      <c r="B1992" s="98" t="s">
        <v>133</v>
      </c>
      <c r="C1992" s="98" t="s">
        <v>493</v>
      </c>
      <c r="D1992" s="98" t="s">
        <v>309</v>
      </c>
      <c r="E1992" s="93">
        <v>0</v>
      </c>
      <c r="F1992" s="93">
        <f t="shared" si="34"/>
        <v>0</v>
      </c>
      <c r="K1992" s="69"/>
    </row>
    <row r="1993" spans="1:11" s="50" customFormat="1" x14ac:dyDescent="0.25">
      <c r="A1993" s="98" t="s">
        <v>524</v>
      </c>
      <c r="B1993" s="98" t="s">
        <v>133</v>
      </c>
      <c r="C1993" s="98" t="s">
        <v>493</v>
      </c>
      <c r="D1993" s="98" t="s">
        <v>313</v>
      </c>
      <c r="E1993" s="93">
        <v>0</v>
      </c>
      <c r="F1993" s="93">
        <f t="shared" si="34"/>
        <v>0</v>
      </c>
      <c r="K1993" s="69"/>
    </row>
    <row r="1994" spans="1:11" s="50" customFormat="1" x14ac:dyDescent="0.25">
      <c r="A1994" s="98" t="s">
        <v>524</v>
      </c>
      <c r="B1994" s="98" t="s">
        <v>133</v>
      </c>
      <c r="C1994" s="98" t="s">
        <v>493</v>
      </c>
      <c r="D1994" s="98" t="s">
        <v>314</v>
      </c>
      <c r="E1994" s="93">
        <v>0</v>
      </c>
      <c r="F1994" s="93">
        <f t="shared" si="34"/>
        <v>0</v>
      </c>
      <c r="K1994" s="69"/>
    </row>
    <row r="1995" spans="1:11" s="50" customFormat="1" x14ac:dyDescent="0.25">
      <c r="A1995" s="98" t="s">
        <v>524</v>
      </c>
      <c r="B1995" s="98" t="s">
        <v>133</v>
      </c>
      <c r="C1995" s="98" t="s">
        <v>493</v>
      </c>
      <c r="D1995" s="98" t="s">
        <v>315</v>
      </c>
      <c r="E1995" s="93">
        <v>3.0347367860472399E-9</v>
      </c>
      <c r="F1995" s="93">
        <f t="shared" si="34"/>
        <v>3.0364127693185454E-9</v>
      </c>
      <c r="K1995" s="69"/>
    </row>
    <row r="1996" spans="1:11" s="50" customFormat="1" x14ac:dyDescent="0.25">
      <c r="A1996" s="98" t="s">
        <v>524</v>
      </c>
      <c r="B1996" s="98" t="s">
        <v>133</v>
      </c>
      <c r="C1996" s="98" t="s">
        <v>493</v>
      </c>
      <c r="D1996" s="98" t="s">
        <v>316</v>
      </c>
      <c r="E1996" s="93">
        <v>0</v>
      </c>
      <c r="F1996" s="93">
        <f t="shared" si="34"/>
        <v>0</v>
      </c>
      <c r="K1996" s="69"/>
    </row>
    <row r="1997" spans="1:11" s="50" customFormat="1" x14ac:dyDescent="0.25">
      <c r="A1997" s="98" t="s">
        <v>524</v>
      </c>
      <c r="B1997" s="98" t="s">
        <v>133</v>
      </c>
      <c r="C1997" s="98" t="s">
        <v>493</v>
      </c>
      <c r="D1997" s="98" t="s">
        <v>367</v>
      </c>
      <c r="E1997" s="93">
        <v>0</v>
      </c>
      <c r="F1997" s="93">
        <f t="shared" si="34"/>
        <v>0</v>
      </c>
      <c r="K1997" s="69"/>
    </row>
    <row r="1998" spans="1:11" s="50" customFormat="1" x14ac:dyDescent="0.25">
      <c r="A1998" s="98" t="s">
        <v>524</v>
      </c>
      <c r="B1998" s="98" t="s">
        <v>133</v>
      </c>
      <c r="C1998" s="98" t="s">
        <v>493</v>
      </c>
      <c r="D1998" s="98" t="s">
        <v>410</v>
      </c>
      <c r="E1998" s="93">
        <v>0</v>
      </c>
      <c r="F1998" s="93">
        <f t="shared" si="34"/>
        <v>0</v>
      </c>
      <c r="K1998" s="69"/>
    </row>
    <row r="1999" spans="1:11" s="50" customFormat="1" x14ac:dyDescent="0.25">
      <c r="A1999" s="98" t="s">
        <v>524</v>
      </c>
      <c r="B1999" s="98" t="s">
        <v>133</v>
      </c>
      <c r="C1999" s="98" t="s">
        <v>493</v>
      </c>
      <c r="D1999" s="98" t="s">
        <v>411</v>
      </c>
      <c r="E1999" s="93">
        <v>0</v>
      </c>
      <c r="F1999" s="93">
        <f t="shared" si="34"/>
        <v>0</v>
      </c>
      <c r="K1999" s="69"/>
    </row>
    <row r="2000" spans="1:11" s="50" customFormat="1" x14ac:dyDescent="0.25">
      <c r="A2000" s="98" t="s">
        <v>524</v>
      </c>
      <c r="B2000" s="98" t="s">
        <v>133</v>
      </c>
      <c r="C2000" s="98" t="s">
        <v>493</v>
      </c>
      <c r="D2000" s="98" t="s">
        <v>412</v>
      </c>
      <c r="E2000" s="93">
        <v>0</v>
      </c>
      <c r="F2000" s="93">
        <f t="shared" si="34"/>
        <v>0</v>
      </c>
      <c r="K2000" s="69"/>
    </row>
    <row r="2001" spans="1:11" s="50" customFormat="1" x14ac:dyDescent="0.25">
      <c r="A2001" s="98" t="s">
        <v>524</v>
      </c>
      <c r="B2001" s="98" t="s">
        <v>133</v>
      </c>
      <c r="C2001" s="98" t="s">
        <v>493</v>
      </c>
      <c r="D2001" s="98" t="s">
        <v>418</v>
      </c>
      <c r="E2001" s="93">
        <v>0</v>
      </c>
      <c r="F2001" s="93">
        <f t="shared" si="34"/>
        <v>0</v>
      </c>
      <c r="K2001" s="69"/>
    </row>
    <row r="2002" spans="1:11" s="50" customFormat="1" x14ac:dyDescent="0.25">
      <c r="A2002" s="98" t="s">
        <v>518</v>
      </c>
      <c r="B2002" s="98" t="s">
        <v>52</v>
      </c>
      <c r="C2002" s="98" t="s">
        <v>494</v>
      </c>
      <c r="D2002" s="98" t="s">
        <v>51</v>
      </c>
      <c r="E2002" s="93">
        <v>4.1648680437329803E-3</v>
      </c>
      <c r="F2002" s="93">
        <f t="shared" si="34"/>
        <v>4.1703037688711172E-3</v>
      </c>
      <c r="K2002" s="69"/>
    </row>
    <row r="2003" spans="1:11" s="50" customFormat="1" x14ac:dyDescent="0.25">
      <c r="A2003" s="98" t="s">
        <v>518</v>
      </c>
      <c r="B2003" s="98" t="s">
        <v>52</v>
      </c>
      <c r="C2003" s="98" t="s">
        <v>494</v>
      </c>
      <c r="D2003" s="98" t="s">
        <v>53</v>
      </c>
      <c r="E2003" s="93">
        <v>1.8227157755162399E-3</v>
      </c>
      <c r="F2003" s="93">
        <f t="shared" si="34"/>
        <v>1.8250946700830344E-3</v>
      </c>
      <c r="K2003" s="69"/>
    </row>
    <row r="2004" spans="1:11" s="50" customFormat="1" x14ac:dyDescent="0.25">
      <c r="A2004" s="98" t="s">
        <v>518</v>
      </c>
      <c r="B2004" s="98" t="s">
        <v>52</v>
      </c>
      <c r="C2004" s="98" t="s">
        <v>494</v>
      </c>
      <c r="D2004" s="98" t="s">
        <v>151</v>
      </c>
      <c r="E2004" s="93">
        <v>3.0643210097104699E-3</v>
      </c>
      <c r="F2004" s="93">
        <f t="shared" si="34"/>
        <v>3.0683203697307393E-3</v>
      </c>
      <c r="K2004" s="69"/>
    </row>
    <row r="2005" spans="1:11" s="50" customFormat="1" x14ac:dyDescent="0.25">
      <c r="A2005" s="98" t="s">
        <v>518</v>
      </c>
      <c r="B2005" s="98" t="s">
        <v>52</v>
      </c>
      <c r="C2005" s="98" t="s">
        <v>494</v>
      </c>
      <c r="D2005" s="98" t="s">
        <v>152</v>
      </c>
      <c r="E2005" s="93">
        <v>4.0136320779574101E-3</v>
      </c>
      <c r="F2005" s="93">
        <f t="shared" si="34"/>
        <v>4.0188704193771857E-3</v>
      </c>
      <c r="K2005" s="69"/>
    </row>
    <row r="2006" spans="1:11" s="50" customFormat="1" x14ac:dyDescent="0.25">
      <c r="A2006" s="98" t="s">
        <v>518</v>
      </c>
      <c r="B2006" s="98" t="s">
        <v>52</v>
      </c>
      <c r="C2006" s="98" t="s">
        <v>494</v>
      </c>
      <c r="D2006" s="98" t="s">
        <v>163</v>
      </c>
      <c r="E2006" s="93">
        <v>1.4789352374472099E-3</v>
      </c>
      <c r="F2006" s="93">
        <f t="shared" si="34"/>
        <v>1.4808654511690984E-3</v>
      </c>
      <c r="K2006" s="69"/>
    </row>
    <row r="2007" spans="1:11" s="50" customFormat="1" x14ac:dyDescent="0.25">
      <c r="A2007" s="98" t="s">
        <v>518</v>
      </c>
      <c r="B2007" s="98" t="s">
        <v>52</v>
      </c>
      <c r="C2007" s="98" t="s">
        <v>494</v>
      </c>
      <c r="D2007" s="98" t="s">
        <v>222</v>
      </c>
      <c r="E2007" s="93">
        <v>3.7437023278964803E-4</v>
      </c>
      <c r="F2007" s="93">
        <f t="shared" si="34"/>
        <v>3.7485883738983623E-4</v>
      </c>
      <c r="K2007" s="69"/>
    </row>
    <row r="2008" spans="1:11" s="50" customFormat="1" x14ac:dyDescent="0.25">
      <c r="A2008" s="98" t="s">
        <v>518</v>
      </c>
      <c r="B2008" s="98" t="s">
        <v>52</v>
      </c>
      <c r="C2008" s="98" t="s">
        <v>494</v>
      </c>
      <c r="D2008" s="98" t="s">
        <v>223</v>
      </c>
      <c r="E2008" s="93">
        <v>2.6134221227788398E-4</v>
      </c>
      <c r="F2008" s="93">
        <f t="shared" si="34"/>
        <v>2.6168329977886083E-4</v>
      </c>
      <c r="K2008" s="69"/>
    </row>
    <row r="2009" spans="1:11" s="50" customFormat="1" x14ac:dyDescent="0.25">
      <c r="A2009" s="98" t="s">
        <v>518</v>
      </c>
      <c r="B2009" s="98" t="s">
        <v>52</v>
      </c>
      <c r="C2009" s="98" t="s">
        <v>494</v>
      </c>
      <c r="D2009" s="98" t="s">
        <v>248</v>
      </c>
      <c r="E2009" s="93">
        <v>3.37943832674542E-3</v>
      </c>
      <c r="F2009" s="93">
        <f t="shared" si="34"/>
        <v>3.3838489581682124E-3</v>
      </c>
      <c r="K2009" s="69"/>
    </row>
    <row r="2010" spans="1:11" s="50" customFormat="1" x14ac:dyDescent="0.25">
      <c r="A2010" s="98" t="s">
        <v>518</v>
      </c>
      <c r="B2010" s="98" t="s">
        <v>52</v>
      </c>
      <c r="C2010" s="98" t="s">
        <v>494</v>
      </c>
      <c r="D2010" s="98" t="s">
        <v>249</v>
      </c>
      <c r="E2010" s="93">
        <v>6.5510614434749904E-4</v>
      </c>
      <c r="F2010" s="93">
        <f t="shared" si="34"/>
        <v>6.5596114789132944E-4</v>
      </c>
      <c r="K2010" s="69"/>
    </row>
    <row r="2011" spans="1:11" s="50" customFormat="1" x14ac:dyDescent="0.25">
      <c r="A2011" s="98" t="s">
        <v>518</v>
      </c>
      <c r="B2011" s="98" t="s">
        <v>52</v>
      </c>
      <c r="C2011" s="98" t="s">
        <v>494</v>
      </c>
      <c r="D2011" s="98" t="s">
        <v>292</v>
      </c>
      <c r="E2011" s="93">
        <v>1.8988922047872201E-3</v>
      </c>
      <c r="F2011" s="93">
        <f t="shared" si="34"/>
        <v>1.9013705200624676E-3</v>
      </c>
      <c r="K2011" s="69"/>
    </row>
    <row r="2012" spans="1:11" s="50" customFormat="1" x14ac:dyDescent="0.25">
      <c r="A2012" s="98" t="s">
        <v>518</v>
      </c>
      <c r="B2012" s="98" t="s">
        <v>52</v>
      </c>
      <c r="C2012" s="98" t="s">
        <v>494</v>
      </c>
      <c r="D2012" s="98" t="s">
        <v>297</v>
      </c>
      <c r="E2012" s="93">
        <v>3.9163826708567802E-3</v>
      </c>
      <c r="F2012" s="93">
        <f t="shared" si="34"/>
        <v>3.9214940884361614E-3</v>
      </c>
      <c r="K2012" s="69"/>
    </row>
    <row r="2013" spans="1:11" s="50" customFormat="1" x14ac:dyDescent="0.25">
      <c r="A2013" s="98" t="s">
        <v>518</v>
      </c>
      <c r="B2013" s="98" t="s">
        <v>52</v>
      </c>
      <c r="C2013" s="98" t="s">
        <v>494</v>
      </c>
      <c r="D2013" s="98" t="s">
        <v>299</v>
      </c>
      <c r="E2013" s="93">
        <v>1.48892862496034E-3</v>
      </c>
      <c r="F2013" s="93">
        <f t="shared" si="34"/>
        <v>1.4908718814262362E-3</v>
      </c>
      <c r="K2013" s="69"/>
    </row>
    <row r="2014" spans="1:11" s="50" customFormat="1" x14ac:dyDescent="0.25">
      <c r="A2014" s="98" t="s">
        <v>518</v>
      </c>
      <c r="B2014" s="98" t="s">
        <v>52</v>
      </c>
      <c r="C2014" s="98" t="s">
        <v>494</v>
      </c>
      <c r="D2014" s="98" t="s">
        <v>301</v>
      </c>
      <c r="E2014" s="93">
        <v>8.1372395560468398E-3</v>
      </c>
      <c r="F2014" s="93">
        <f t="shared" si="34"/>
        <v>8.1478597718965123E-3</v>
      </c>
      <c r="K2014" s="69"/>
    </row>
    <row r="2015" spans="1:11" s="50" customFormat="1" x14ac:dyDescent="0.25">
      <c r="A2015" s="98" t="s">
        <v>518</v>
      </c>
      <c r="B2015" s="98" t="s">
        <v>52</v>
      </c>
      <c r="C2015" s="98" t="s">
        <v>494</v>
      </c>
      <c r="D2015" s="98" t="s">
        <v>302</v>
      </c>
      <c r="E2015" s="93">
        <v>4.9760629343175E-3</v>
      </c>
      <c r="F2015" s="93">
        <f t="shared" si="34"/>
        <v>4.9825573802632058E-3</v>
      </c>
      <c r="K2015" s="69"/>
    </row>
    <row r="2016" spans="1:11" s="50" customFormat="1" x14ac:dyDescent="0.25">
      <c r="A2016" s="98" t="s">
        <v>518</v>
      </c>
      <c r="B2016" s="98" t="s">
        <v>52</v>
      </c>
      <c r="C2016" s="98" t="s">
        <v>494</v>
      </c>
      <c r="D2016" s="98" t="s">
        <v>311</v>
      </c>
      <c r="E2016" s="93">
        <v>2.9252033082299701E-3</v>
      </c>
      <c r="F2016" s="93">
        <f t="shared" si="34"/>
        <v>2.9290211005320896E-3</v>
      </c>
      <c r="K2016" s="69"/>
    </row>
    <row r="2017" spans="1:11" s="50" customFormat="1" x14ac:dyDescent="0.25">
      <c r="A2017" s="98" t="s">
        <v>518</v>
      </c>
      <c r="B2017" s="98" t="s">
        <v>52</v>
      </c>
      <c r="C2017" s="98" t="s">
        <v>494</v>
      </c>
      <c r="D2017" s="98" t="s">
        <v>312</v>
      </c>
      <c r="E2017" s="93">
        <v>1.6166410267242999E-3</v>
      </c>
      <c r="F2017" s="93">
        <f t="shared" si="34"/>
        <v>1.6187509654248865E-3</v>
      </c>
      <c r="K2017" s="69"/>
    </row>
    <row r="2018" spans="1:11" s="50" customFormat="1" x14ac:dyDescent="0.25">
      <c r="A2018" s="98" t="s">
        <v>518</v>
      </c>
      <c r="B2018" s="98" t="s">
        <v>52</v>
      </c>
      <c r="C2018" s="98" t="s">
        <v>494</v>
      </c>
      <c r="D2018" s="98" t="s">
        <v>336</v>
      </c>
      <c r="E2018" s="93">
        <v>2.0820295792136302E-3</v>
      </c>
      <c r="F2018" s="93">
        <f t="shared" si="34"/>
        <v>2.0847469139294575E-3</v>
      </c>
      <c r="K2018" s="69"/>
    </row>
    <row r="2019" spans="1:11" s="50" customFormat="1" x14ac:dyDescent="0.25">
      <c r="A2019" s="98" t="s">
        <v>518</v>
      </c>
      <c r="B2019" s="98" t="s">
        <v>52</v>
      </c>
      <c r="C2019" s="98" t="s">
        <v>494</v>
      </c>
      <c r="D2019" s="98" t="s">
        <v>342</v>
      </c>
      <c r="E2019" s="93">
        <v>2.9957220385075302E-3</v>
      </c>
      <c r="F2019" s="93">
        <f t="shared" si="34"/>
        <v>2.9996318674434287E-3</v>
      </c>
      <c r="K2019" s="69"/>
    </row>
    <row r="2020" spans="1:11" s="50" customFormat="1" x14ac:dyDescent="0.25">
      <c r="A2020" s="98" t="s">
        <v>518</v>
      </c>
      <c r="B2020" s="98" t="s">
        <v>52</v>
      </c>
      <c r="C2020" s="98" t="s">
        <v>494</v>
      </c>
      <c r="D2020" s="98" t="s">
        <v>387</v>
      </c>
      <c r="E2020" s="93">
        <v>1.073425782555E-3</v>
      </c>
      <c r="F2020" s="93">
        <f t="shared" si="34"/>
        <v>1.0748267507126679E-3</v>
      </c>
      <c r="K2020" s="69"/>
    </row>
    <row r="2021" spans="1:11" s="50" customFormat="1" x14ac:dyDescent="0.25">
      <c r="A2021" s="98" t="s">
        <v>518</v>
      </c>
      <c r="B2021" s="98" t="s">
        <v>52</v>
      </c>
      <c r="C2021" s="98" t="s">
        <v>494</v>
      </c>
      <c r="D2021" s="98" t="s">
        <v>396</v>
      </c>
      <c r="E2021" s="93">
        <v>3.0398769158808299E-3</v>
      </c>
      <c r="F2021" s="93">
        <f t="shared" si="34"/>
        <v>3.0438443729995158E-3</v>
      </c>
      <c r="K2021" s="69"/>
    </row>
    <row r="2022" spans="1:11" s="50" customFormat="1" x14ac:dyDescent="0.25">
      <c r="A2022" s="98" t="s">
        <v>518</v>
      </c>
      <c r="B2022" s="98" t="s">
        <v>52</v>
      </c>
      <c r="C2022" s="98" t="s">
        <v>494</v>
      </c>
      <c r="D2022" s="98" t="s">
        <v>409</v>
      </c>
      <c r="E2022" s="93">
        <v>1.7626433309104099E-3</v>
      </c>
      <c r="F2022" s="93">
        <f t="shared" si="34"/>
        <v>1.7649438226817677E-3</v>
      </c>
      <c r="K2022" s="69"/>
    </row>
    <row r="2023" spans="1:11" s="50" customFormat="1" x14ac:dyDescent="0.25">
      <c r="A2023" s="98" t="s">
        <v>519</v>
      </c>
      <c r="B2023" s="98" t="s">
        <v>52</v>
      </c>
      <c r="C2023" s="98" t="s">
        <v>494</v>
      </c>
      <c r="D2023" s="98" t="s">
        <v>51</v>
      </c>
      <c r="E2023" s="93">
        <v>7.7190972386552703E-3</v>
      </c>
      <c r="F2023" s="93">
        <f t="shared" si="34"/>
        <v>7.7381360291669003E-3</v>
      </c>
      <c r="K2023" s="69"/>
    </row>
    <row r="2024" spans="1:11" s="50" customFormat="1" x14ac:dyDescent="0.25">
      <c r="A2024" s="98" t="s">
        <v>519</v>
      </c>
      <c r="B2024" s="98" t="s">
        <v>52</v>
      </c>
      <c r="C2024" s="98" t="s">
        <v>494</v>
      </c>
      <c r="D2024" s="98" t="s">
        <v>53</v>
      </c>
      <c r="E2024" s="93">
        <v>3.4811639926728699E-3</v>
      </c>
      <c r="F2024" s="93">
        <f t="shared" si="34"/>
        <v>3.4897501200325865E-3</v>
      </c>
      <c r="K2024" s="69"/>
    </row>
    <row r="2025" spans="1:11" s="50" customFormat="1" x14ac:dyDescent="0.25">
      <c r="A2025" s="98" t="s">
        <v>519</v>
      </c>
      <c r="B2025" s="98" t="s">
        <v>52</v>
      </c>
      <c r="C2025" s="98" t="s">
        <v>494</v>
      </c>
      <c r="D2025" s="98" t="s">
        <v>151</v>
      </c>
      <c r="E2025" s="93">
        <v>5.8442294891611797E-3</v>
      </c>
      <c r="F2025" s="93">
        <f t="shared" si="34"/>
        <v>5.8586440064947402E-3</v>
      </c>
      <c r="K2025" s="69"/>
    </row>
    <row r="2026" spans="1:11" s="50" customFormat="1" x14ac:dyDescent="0.25">
      <c r="A2026" s="98" t="s">
        <v>519</v>
      </c>
      <c r="B2026" s="98" t="s">
        <v>52</v>
      </c>
      <c r="C2026" s="98" t="s">
        <v>494</v>
      </c>
      <c r="D2026" s="98" t="s">
        <v>152</v>
      </c>
      <c r="E2026" s="93">
        <v>7.4202293679328998E-3</v>
      </c>
      <c r="F2026" s="93">
        <f t="shared" si="34"/>
        <v>7.4385310148893423E-3</v>
      </c>
      <c r="K2026" s="69"/>
    </row>
    <row r="2027" spans="1:11" s="50" customFormat="1" x14ac:dyDescent="0.25">
      <c r="A2027" s="98" t="s">
        <v>519</v>
      </c>
      <c r="B2027" s="98" t="s">
        <v>52</v>
      </c>
      <c r="C2027" s="98" t="s">
        <v>494</v>
      </c>
      <c r="D2027" s="98" t="s">
        <v>163</v>
      </c>
      <c r="E2027" s="93">
        <v>2.38742721083286E-3</v>
      </c>
      <c r="F2027" s="93">
        <f t="shared" si="34"/>
        <v>2.3933156878300395E-3</v>
      </c>
      <c r="K2027" s="69"/>
    </row>
    <row r="2028" spans="1:11" s="50" customFormat="1" x14ac:dyDescent="0.25">
      <c r="A2028" s="98" t="s">
        <v>519</v>
      </c>
      <c r="B2028" s="98" t="s">
        <v>52</v>
      </c>
      <c r="C2028" s="98" t="s">
        <v>494</v>
      </c>
      <c r="D2028" s="98" t="s">
        <v>222</v>
      </c>
      <c r="E2028" s="93">
        <v>2.7780063985889599E-4</v>
      </c>
      <c r="F2028" s="93">
        <f t="shared" si="34"/>
        <v>2.784858220794003E-4</v>
      </c>
      <c r="K2028" s="69"/>
    </row>
    <row r="2029" spans="1:11" s="50" customFormat="1" x14ac:dyDescent="0.25">
      <c r="A2029" s="98" t="s">
        <v>519</v>
      </c>
      <c r="B2029" s="98" t="s">
        <v>52</v>
      </c>
      <c r="C2029" s="98" t="s">
        <v>494</v>
      </c>
      <c r="D2029" s="98" t="s">
        <v>223</v>
      </c>
      <c r="E2029" s="93">
        <v>2.69274042099677E-4</v>
      </c>
      <c r="F2029" s="93">
        <f t="shared" si="34"/>
        <v>2.6993819386759136E-4</v>
      </c>
      <c r="K2029" s="69"/>
    </row>
    <row r="2030" spans="1:11" s="50" customFormat="1" x14ac:dyDescent="0.25">
      <c r="A2030" s="98" t="s">
        <v>519</v>
      </c>
      <c r="B2030" s="98" t="s">
        <v>52</v>
      </c>
      <c r="C2030" s="98" t="s">
        <v>494</v>
      </c>
      <c r="D2030" s="98" t="s">
        <v>248</v>
      </c>
      <c r="E2030" s="93">
        <v>6.1477891061161097E-3</v>
      </c>
      <c r="F2030" s="93">
        <f t="shared" si="34"/>
        <v>6.1629523389764096E-3</v>
      </c>
      <c r="K2030" s="69"/>
    </row>
    <row r="2031" spans="1:11" s="50" customFormat="1" x14ac:dyDescent="0.25">
      <c r="A2031" s="98" t="s">
        <v>519</v>
      </c>
      <c r="B2031" s="98" t="s">
        <v>52</v>
      </c>
      <c r="C2031" s="98" t="s">
        <v>494</v>
      </c>
      <c r="D2031" s="98" t="s">
        <v>249</v>
      </c>
      <c r="E2031" s="93">
        <v>1.19522615816967E-3</v>
      </c>
      <c r="F2031" s="93">
        <f t="shared" si="34"/>
        <v>1.1981741273085298E-3</v>
      </c>
      <c r="K2031" s="69"/>
    </row>
    <row r="2032" spans="1:11" s="50" customFormat="1" x14ac:dyDescent="0.25">
      <c r="A2032" s="98" t="s">
        <v>519</v>
      </c>
      <c r="B2032" s="98" t="s">
        <v>52</v>
      </c>
      <c r="C2032" s="98" t="s">
        <v>494</v>
      </c>
      <c r="D2032" s="98" t="s">
        <v>292</v>
      </c>
      <c r="E2032" s="93">
        <v>3.4876856367729E-3</v>
      </c>
      <c r="F2032" s="93">
        <f t="shared" si="34"/>
        <v>3.4962878494612464E-3</v>
      </c>
      <c r="K2032" s="69"/>
    </row>
    <row r="2033" spans="1:11" s="50" customFormat="1" x14ac:dyDescent="0.25">
      <c r="A2033" s="98" t="s">
        <v>519</v>
      </c>
      <c r="B2033" s="98" t="s">
        <v>52</v>
      </c>
      <c r="C2033" s="98" t="s">
        <v>494</v>
      </c>
      <c r="D2033" s="98" t="s">
        <v>297</v>
      </c>
      <c r="E2033" s="93">
        <v>7.1832504358606102E-3</v>
      </c>
      <c r="F2033" s="93">
        <f t="shared" si="34"/>
        <v>7.2009675854200258E-3</v>
      </c>
      <c r="K2033" s="69"/>
    </row>
    <row r="2034" spans="1:11" s="50" customFormat="1" x14ac:dyDescent="0.25">
      <c r="A2034" s="98" t="s">
        <v>519</v>
      </c>
      <c r="B2034" s="98" t="s">
        <v>52</v>
      </c>
      <c r="C2034" s="98" t="s">
        <v>494</v>
      </c>
      <c r="D2034" s="98" t="s">
        <v>299</v>
      </c>
      <c r="E2034" s="93">
        <v>2.5648061441484898E-3</v>
      </c>
      <c r="F2034" s="93">
        <f t="shared" si="34"/>
        <v>2.5711321179471944E-3</v>
      </c>
      <c r="K2034" s="69"/>
    </row>
    <row r="2035" spans="1:11" s="50" customFormat="1" x14ac:dyDescent="0.25">
      <c r="A2035" s="98" t="s">
        <v>519</v>
      </c>
      <c r="B2035" s="98" t="s">
        <v>52</v>
      </c>
      <c r="C2035" s="98" t="s">
        <v>494</v>
      </c>
      <c r="D2035" s="98" t="s">
        <v>301</v>
      </c>
      <c r="E2035" s="93">
        <v>1.4920974968936801E-2</v>
      </c>
      <c r="F2035" s="93">
        <f t="shared" si="34"/>
        <v>1.4957776852353982E-2</v>
      </c>
      <c r="K2035" s="69"/>
    </row>
    <row r="2036" spans="1:11" s="50" customFormat="1" x14ac:dyDescent="0.25">
      <c r="A2036" s="98" t="s">
        <v>519</v>
      </c>
      <c r="B2036" s="98" t="s">
        <v>52</v>
      </c>
      <c r="C2036" s="98" t="s">
        <v>494</v>
      </c>
      <c r="D2036" s="98" t="s">
        <v>302</v>
      </c>
      <c r="E2036" s="93">
        <v>9.3952638277821198E-3</v>
      </c>
      <c r="F2036" s="93">
        <f t="shared" si="34"/>
        <v>9.4184368043995007E-3</v>
      </c>
      <c r="K2036" s="69"/>
    </row>
    <row r="2037" spans="1:11" s="50" customFormat="1" x14ac:dyDescent="0.25">
      <c r="A2037" s="98" t="s">
        <v>519</v>
      </c>
      <c r="B2037" s="98" t="s">
        <v>52</v>
      </c>
      <c r="C2037" s="98" t="s">
        <v>494</v>
      </c>
      <c r="D2037" s="98" t="s">
        <v>311</v>
      </c>
      <c r="E2037" s="93">
        <v>5.4853866174860502E-3</v>
      </c>
      <c r="F2037" s="93">
        <f t="shared" si="34"/>
        <v>5.4989160657436306E-3</v>
      </c>
      <c r="K2037" s="69"/>
    </row>
    <row r="2038" spans="1:11" s="50" customFormat="1" x14ac:dyDescent="0.25">
      <c r="A2038" s="98" t="s">
        <v>519</v>
      </c>
      <c r="B2038" s="98" t="s">
        <v>52</v>
      </c>
      <c r="C2038" s="98" t="s">
        <v>494</v>
      </c>
      <c r="D2038" s="98" t="s">
        <v>312</v>
      </c>
      <c r="E2038" s="93">
        <v>3.0380792205521498E-3</v>
      </c>
      <c r="F2038" s="93">
        <f t="shared" si="34"/>
        <v>3.0455725001481337E-3</v>
      </c>
      <c r="K2038" s="69"/>
    </row>
    <row r="2039" spans="1:11" s="50" customFormat="1" x14ac:dyDescent="0.25">
      <c r="A2039" s="98" t="s">
        <v>519</v>
      </c>
      <c r="B2039" s="98" t="s">
        <v>52</v>
      </c>
      <c r="C2039" s="98" t="s">
        <v>494</v>
      </c>
      <c r="D2039" s="98" t="s">
        <v>336</v>
      </c>
      <c r="E2039" s="93">
        <v>3.9697491891339896E-3</v>
      </c>
      <c r="F2039" s="93">
        <f t="shared" si="34"/>
        <v>3.9795403889153775E-3</v>
      </c>
      <c r="K2039" s="69"/>
    </row>
    <row r="2040" spans="1:11" s="50" customFormat="1" x14ac:dyDescent="0.25">
      <c r="A2040" s="98" t="s">
        <v>519</v>
      </c>
      <c r="B2040" s="98" t="s">
        <v>52</v>
      </c>
      <c r="C2040" s="98" t="s">
        <v>494</v>
      </c>
      <c r="D2040" s="98" t="s">
        <v>342</v>
      </c>
      <c r="E2040" s="93">
        <v>5.5882753864212103E-3</v>
      </c>
      <c r="F2040" s="93">
        <f t="shared" si="34"/>
        <v>5.6020586049911978E-3</v>
      </c>
      <c r="K2040" s="69"/>
    </row>
    <row r="2041" spans="1:11" s="50" customFormat="1" x14ac:dyDescent="0.25">
      <c r="A2041" s="98" t="s">
        <v>519</v>
      </c>
      <c r="B2041" s="98" t="s">
        <v>52</v>
      </c>
      <c r="C2041" s="98" t="s">
        <v>494</v>
      </c>
      <c r="D2041" s="98" t="s">
        <v>387</v>
      </c>
      <c r="E2041" s="93">
        <v>1.93864117303493E-3</v>
      </c>
      <c r="F2041" s="93">
        <f t="shared" si="34"/>
        <v>1.9434227403645654E-3</v>
      </c>
      <c r="K2041" s="69"/>
    </row>
    <row r="2042" spans="1:11" s="50" customFormat="1" x14ac:dyDescent="0.25">
      <c r="A2042" s="98" t="s">
        <v>519</v>
      </c>
      <c r="B2042" s="98" t="s">
        <v>52</v>
      </c>
      <c r="C2042" s="98" t="s">
        <v>494</v>
      </c>
      <c r="D2042" s="98" t="s">
        <v>396</v>
      </c>
      <c r="E2042" s="93">
        <v>1.22038710247734E-2</v>
      </c>
      <c r="F2042" s="93">
        <f t="shared" si="34"/>
        <v>1.2233971299026727E-2</v>
      </c>
      <c r="K2042" s="69"/>
    </row>
    <row r="2043" spans="1:11" s="50" customFormat="1" x14ac:dyDescent="0.25">
      <c r="A2043" s="98" t="s">
        <v>519</v>
      </c>
      <c r="B2043" s="98" t="s">
        <v>52</v>
      </c>
      <c r="C2043" s="98" t="s">
        <v>494</v>
      </c>
      <c r="D2043" s="98" t="s">
        <v>409</v>
      </c>
      <c r="E2043" s="93">
        <v>3.3085280619304502E-3</v>
      </c>
      <c r="F2043" s="93">
        <f t="shared" si="34"/>
        <v>3.3166883908815488E-3</v>
      </c>
      <c r="K2043" s="69"/>
    </row>
    <row r="2044" spans="1:11" s="50" customFormat="1" x14ac:dyDescent="0.25">
      <c r="A2044" s="98" t="s">
        <v>520</v>
      </c>
      <c r="B2044" s="98" t="s">
        <v>52</v>
      </c>
      <c r="C2044" s="98" t="s">
        <v>494</v>
      </c>
      <c r="D2044" s="98" t="s">
        <v>51</v>
      </c>
      <c r="E2044" s="93">
        <v>7.9833330651202898E-3</v>
      </c>
      <c r="F2044" s="93">
        <f t="shared" si="34"/>
        <v>7.9833330651202898E-3</v>
      </c>
      <c r="K2044" s="69"/>
    </row>
    <row r="2045" spans="1:11" s="50" customFormat="1" x14ac:dyDescent="0.25">
      <c r="A2045" s="98" t="s">
        <v>520</v>
      </c>
      <c r="B2045" s="98" t="s">
        <v>52</v>
      </c>
      <c r="C2045" s="98" t="s">
        <v>494</v>
      </c>
      <c r="D2045" s="98" t="s">
        <v>53</v>
      </c>
      <c r="E2045" s="93">
        <v>3.59676413447851E-3</v>
      </c>
      <c r="F2045" s="93">
        <f t="shared" si="34"/>
        <v>3.59676413447851E-3</v>
      </c>
      <c r="K2045" s="69"/>
    </row>
    <row r="2046" spans="1:11" s="50" customFormat="1" x14ac:dyDescent="0.25">
      <c r="A2046" s="98" t="s">
        <v>520</v>
      </c>
      <c r="B2046" s="98" t="s">
        <v>52</v>
      </c>
      <c r="C2046" s="98" t="s">
        <v>494</v>
      </c>
      <c r="D2046" s="98" t="s">
        <v>151</v>
      </c>
      <c r="E2046" s="93">
        <v>6.11083945944693E-3</v>
      </c>
      <c r="F2046" s="93">
        <f t="shared" si="34"/>
        <v>6.11083945944693E-3</v>
      </c>
      <c r="K2046" s="69"/>
    </row>
    <row r="2047" spans="1:11" s="50" customFormat="1" x14ac:dyDescent="0.25">
      <c r="A2047" s="98" t="s">
        <v>520</v>
      </c>
      <c r="B2047" s="98" t="s">
        <v>52</v>
      </c>
      <c r="C2047" s="98" t="s">
        <v>494</v>
      </c>
      <c r="D2047" s="98" t="s">
        <v>152</v>
      </c>
      <c r="E2047" s="93">
        <v>7.6444364748660303E-3</v>
      </c>
      <c r="F2047" s="93">
        <f t="shared" ref="F2047:F2110" si="35">E2047+(E2047*VLOOKUP(A2047,$A$29:$F$36,6,0))</f>
        <v>7.6444364748660303E-3</v>
      </c>
      <c r="K2047" s="69"/>
    </row>
    <row r="2048" spans="1:11" s="50" customFormat="1" x14ac:dyDescent="0.25">
      <c r="A2048" s="98" t="s">
        <v>520</v>
      </c>
      <c r="B2048" s="98" t="s">
        <v>52</v>
      </c>
      <c r="C2048" s="98" t="s">
        <v>494</v>
      </c>
      <c r="D2048" s="98" t="s">
        <v>163</v>
      </c>
      <c r="E2048" s="93">
        <v>2.4638156236394802E-3</v>
      </c>
      <c r="F2048" s="93">
        <f t="shared" si="35"/>
        <v>2.4638156236394802E-3</v>
      </c>
      <c r="K2048" s="69"/>
    </row>
    <row r="2049" spans="1:11" s="50" customFormat="1" x14ac:dyDescent="0.25">
      <c r="A2049" s="98" t="s">
        <v>520</v>
      </c>
      <c r="B2049" s="98" t="s">
        <v>52</v>
      </c>
      <c r="C2049" s="98" t="s">
        <v>494</v>
      </c>
      <c r="D2049" s="98" t="s">
        <v>222</v>
      </c>
      <c r="E2049" s="93">
        <v>2.83918793233118E-4</v>
      </c>
      <c r="F2049" s="93">
        <f t="shared" si="35"/>
        <v>2.83918793233118E-4</v>
      </c>
      <c r="K2049" s="69"/>
    </row>
    <row r="2050" spans="1:11" s="50" customFormat="1" x14ac:dyDescent="0.25">
      <c r="A2050" s="98" t="s">
        <v>520</v>
      </c>
      <c r="B2050" s="98" t="s">
        <v>52</v>
      </c>
      <c r="C2050" s="98" t="s">
        <v>494</v>
      </c>
      <c r="D2050" s="98" t="s">
        <v>223</v>
      </c>
      <c r="E2050" s="93">
        <v>2.7556733128542601E-4</v>
      </c>
      <c r="F2050" s="93">
        <f t="shared" si="35"/>
        <v>2.7556733128542601E-4</v>
      </c>
      <c r="K2050" s="69"/>
    </row>
    <row r="2051" spans="1:11" s="50" customFormat="1" x14ac:dyDescent="0.25">
      <c r="A2051" s="98" t="s">
        <v>520</v>
      </c>
      <c r="B2051" s="98" t="s">
        <v>52</v>
      </c>
      <c r="C2051" s="98" t="s">
        <v>494</v>
      </c>
      <c r="D2051" s="98" t="s">
        <v>248</v>
      </c>
      <c r="E2051" s="93">
        <v>6.2890221910847496E-3</v>
      </c>
      <c r="F2051" s="93">
        <f t="shared" si="35"/>
        <v>6.2890221910847496E-3</v>
      </c>
      <c r="K2051" s="69"/>
    </row>
    <row r="2052" spans="1:11" s="50" customFormat="1" x14ac:dyDescent="0.25">
      <c r="A2052" s="98" t="s">
        <v>520</v>
      </c>
      <c r="B2052" s="98" t="s">
        <v>52</v>
      </c>
      <c r="C2052" s="98" t="s">
        <v>494</v>
      </c>
      <c r="D2052" s="98" t="s">
        <v>249</v>
      </c>
      <c r="E2052" s="93">
        <v>1.13681940474978E-3</v>
      </c>
      <c r="F2052" s="93">
        <f t="shared" si="35"/>
        <v>1.13681940474978E-3</v>
      </c>
      <c r="K2052" s="69"/>
    </row>
    <row r="2053" spans="1:11" s="50" customFormat="1" x14ac:dyDescent="0.25">
      <c r="A2053" s="98" t="s">
        <v>520</v>
      </c>
      <c r="B2053" s="98" t="s">
        <v>52</v>
      </c>
      <c r="C2053" s="98" t="s">
        <v>494</v>
      </c>
      <c r="D2053" s="98" t="s">
        <v>292</v>
      </c>
      <c r="E2053" s="93">
        <v>3.5538584078606298E-3</v>
      </c>
      <c r="F2053" s="93">
        <f t="shared" si="35"/>
        <v>3.5538584078606298E-3</v>
      </c>
      <c r="K2053" s="69"/>
    </row>
    <row r="2054" spans="1:11" s="50" customFormat="1" x14ac:dyDescent="0.25">
      <c r="A2054" s="98" t="s">
        <v>520</v>
      </c>
      <c r="B2054" s="98" t="s">
        <v>52</v>
      </c>
      <c r="C2054" s="98" t="s">
        <v>494</v>
      </c>
      <c r="D2054" s="98" t="s">
        <v>297</v>
      </c>
      <c r="E2054" s="93">
        <v>7.38723408962227E-3</v>
      </c>
      <c r="F2054" s="93">
        <f t="shared" si="35"/>
        <v>7.38723408962227E-3</v>
      </c>
      <c r="K2054" s="69"/>
    </row>
    <row r="2055" spans="1:11" s="50" customFormat="1" x14ac:dyDescent="0.25">
      <c r="A2055" s="98" t="s">
        <v>520</v>
      </c>
      <c r="B2055" s="98" t="s">
        <v>52</v>
      </c>
      <c r="C2055" s="98" t="s">
        <v>494</v>
      </c>
      <c r="D2055" s="98" t="s">
        <v>299</v>
      </c>
      <c r="E2055" s="93">
        <v>2.6231092257461E-3</v>
      </c>
      <c r="F2055" s="93">
        <f t="shared" si="35"/>
        <v>2.6231092257461E-3</v>
      </c>
      <c r="K2055" s="69"/>
    </row>
    <row r="2056" spans="1:11" s="50" customFormat="1" x14ac:dyDescent="0.25">
      <c r="A2056" s="98" t="s">
        <v>520</v>
      </c>
      <c r="B2056" s="98" t="s">
        <v>52</v>
      </c>
      <c r="C2056" s="98" t="s">
        <v>494</v>
      </c>
      <c r="D2056" s="98" t="s">
        <v>301</v>
      </c>
      <c r="E2056" s="93">
        <v>1.52734555699968E-2</v>
      </c>
      <c r="F2056" s="93">
        <f t="shared" si="35"/>
        <v>1.52734555699968E-2</v>
      </c>
      <c r="K2056" s="69"/>
    </row>
    <row r="2057" spans="1:11" s="50" customFormat="1" x14ac:dyDescent="0.25">
      <c r="A2057" s="98" t="s">
        <v>520</v>
      </c>
      <c r="B2057" s="98" t="s">
        <v>52</v>
      </c>
      <c r="C2057" s="98" t="s">
        <v>494</v>
      </c>
      <c r="D2057" s="98" t="s">
        <v>302</v>
      </c>
      <c r="E2057" s="93">
        <v>9.4413447205363103E-3</v>
      </c>
      <c r="F2057" s="93">
        <f t="shared" si="35"/>
        <v>9.4413447205363103E-3</v>
      </c>
      <c r="K2057" s="69"/>
    </row>
    <row r="2058" spans="1:11" s="50" customFormat="1" x14ac:dyDescent="0.25">
      <c r="A2058" s="98" t="s">
        <v>520</v>
      </c>
      <c r="B2058" s="98" t="s">
        <v>52</v>
      </c>
      <c r="C2058" s="98" t="s">
        <v>494</v>
      </c>
      <c r="D2058" s="98" t="s">
        <v>311</v>
      </c>
      <c r="E2058" s="93">
        <v>5.6710685868307702E-3</v>
      </c>
      <c r="F2058" s="93">
        <f t="shared" si="35"/>
        <v>5.6710685868307702E-3</v>
      </c>
      <c r="K2058" s="69"/>
    </row>
    <row r="2059" spans="1:11" s="50" customFormat="1" x14ac:dyDescent="0.25">
      <c r="A2059" s="98" t="s">
        <v>520</v>
      </c>
      <c r="B2059" s="98" t="s">
        <v>52</v>
      </c>
      <c r="C2059" s="98" t="s">
        <v>494</v>
      </c>
      <c r="D2059" s="98" t="s">
        <v>312</v>
      </c>
      <c r="E2059" s="93">
        <v>3.1248375441977299E-3</v>
      </c>
      <c r="F2059" s="93">
        <f t="shared" si="35"/>
        <v>3.1248375441977299E-3</v>
      </c>
      <c r="K2059" s="69"/>
    </row>
    <row r="2060" spans="1:11" s="50" customFormat="1" x14ac:dyDescent="0.25">
      <c r="A2060" s="98" t="s">
        <v>520</v>
      </c>
      <c r="B2060" s="98" t="s">
        <v>52</v>
      </c>
      <c r="C2060" s="98" t="s">
        <v>494</v>
      </c>
      <c r="D2060" s="98" t="s">
        <v>336</v>
      </c>
      <c r="E2060" s="93">
        <v>4.1644721682759303E-3</v>
      </c>
      <c r="F2060" s="93">
        <f t="shared" si="35"/>
        <v>4.1644721682759303E-3</v>
      </c>
      <c r="K2060" s="69"/>
    </row>
    <row r="2061" spans="1:11" s="50" customFormat="1" x14ac:dyDescent="0.25">
      <c r="A2061" s="98" t="s">
        <v>520</v>
      </c>
      <c r="B2061" s="98" t="s">
        <v>52</v>
      </c>
      <c r="C2061" s="98" t="s">
        <v>494</v>
      </c>
      <c r="D2061" s="98" t="s">
        <v>342</v>
      </c>
      <c r="E2061" s="93">
        <v>5.7793522499682004E-3</v>
      </c>
      <c r="F2061" s="93">
        <f t="shared" si="35"/>
        <v>5.7793522499682004E-3</v>
      </c>
      <c r="K2061" s="69"/>
    </row>
    <row r="2062" spans="1:11" s="50" customFormat="1" x14ac:dyDescent="0.25">
      <c r="A2062" s="98" t="s">
        <v>520</v>
      </c>
      <c r="B2062" s="98" t="s">
        <v>52</v>
      </c>
      <c r="C2062" s="98" t="s">
        <v>494</v>
      </c>
      <c r="D2062" s="98" t="s">
        <v>387</v>
      </c>
      <c r="E2062" s="93">
        <v>2.0195420891967399E-3</v>
      </c>
      <c r="F2062" s="93">
        <f t="shared" si="35"/>
        <v>2.0195420891967399E-3</v>
      </c>
      <c r="K2062" s="69"/>
    </row>
    <row r="2063" spans="1:11" s="50" customFormat="1" x14ac:dyDescent="0.25">
      <c r="A2063" s="98" t="s">
        <v>520</v>
      </c>
      <c r="B2063" s="98" t="s">
        <v>52</v>
      </c>
      <c r="C2063" s="98" t="s">
        <v>494</v>
      </c>
      <c r="D2063" s="98" t="s">
        <v>396</v>
      </c>
      <c r="E2063" s="93">
        <v>1.0916583003697E-2</v>
      </c>
      <c r="F2063" s="93">
        <f t="shared" si="35"/>
        <v>1.0916583003697E-2</v>
      </c>
      <c r="K2063" s="69"/>
    </row>
    <row r="2064" spans="1:11" s="50" customFormat="1" x14ac:dyDescent="0.25">
      <c r="A2064" s="98" t="s">
        <v>520</v>
      </c>
      <c r="B2064" s="98" t="s">
        <v>52</v>
      </c>
      <c r="C2064" s="98" t="s">
        <v>494</v>
      </c>
      <c r="D2064" s="98" t="s">
        <v>409</v>
      </c>
      <c r="E2064" s="93">
        <v>3.44533232348576E-3</v>
      </c>
      <c r="F2064" s="93">
        <f t="shared" si="35"/>
        <v>3.44533232348576E-3</v>
      </c>
      <c r="K2064" s="69"/>
    </row>
    <row r="2065" spans="1:11" s="50" customFormat="1" x14ac:dyDescent="0.25">
      <c r="A2065" s="98" t="s">
        <v>521</v>
      </c>
      <c r="B2065" s="98" t="s">
        <v>52</v>
      </c>
      <c r="C2065" s="98" t="s">
        <v>494</v>
      </c>
      <c r="D2065" s="98" t="s">
        <v>51</v>
      </c>
      <c r="E2065" s="93">
        <v>1.4213864085841001E-2</v>
      </c>
      <c r="F2065" s="93">
        <f t="shared" si="35"/>
        <v>1.4258162591404234E-2</v>
      </c>
      <c r="K2065" s="69"/>
    </row>
    <row r="2066" spans="1:11" s="50" customFormat="1" x14ac:dyDescent="0.25">
      <c r="A2066" s="98" t="s">
        <v>521</v>
      </c>
      <c r="B2066" s="98" t="s">
        <v>52</v>
      </c>
      <c r="C2066" s="98" t="s">
        <v>494</v>
      </c>
      <c r="D2066" s="98" t="s">
        <v>53</v>
      </c>
      <c r="E2066" s="93">
        <v>6.3022374878503699E-3</v>
      </c>
      <c r="F2066" s="93">
        <f t="shared" si="35"/>
        <v>6.3218788535430708E-3</v>
      </c>
      <c r="K2066" s="69"/>
    </row>
    <row r="2067" spans="1:11" s="50" customFormat="1" x14ac:dyDescent="0.25">
      <c r="A2067" s="98" t="s">
        <v>521</v>
      </c>
      <c r="B2067" s="98" t="s">
        <v>52</v>
      </c>
      <c r="C2067" s="98" t="s">
        <v>494</v>
      </c>
      <c r="D2067" s="98" t="s">
        <v>151</v>
      </c>
      <c r="E2067" s="93">
        <v>1.13013522376614E-2</v>
      </c>
      <c r="F2067" s="93">
        <f t="shared" si="35"/>
        <v>1.1336573695524557E-2</v>
      </c>
      <c r="K2067" s="69"/>
    </row>
    <row r="2068" spans="1:11" s="50" customFormat="1" x14ac:dyDescent="0.25">
      <c r="A2068" s="98" t="s">
        <v>521</v>
      </c>
      <c r="B2068" s="98" t="s">
        <v>52</v>
      </c>
      <c r="C2068" s="98" t="s">
        <v>494</v>
      </c>
      <c r="D2068" s="98" t="s">
        <v>152</v>
      </c>
      <c r="E2068" s="93">
        <v>1.38211003826763E-2</v>
      </c>
      <c r="F2068" s="93">
        <f t="shared" si="35"/>
        <v>1.3864174812577587E-2</v>
      </c>
      <c r="K2068" s="69"/>
    </row>
    <row r="2069" spans="1:11" s="50" customFormat="1" x14ac:dyDescent="0.25">
      <c r="A2069" s="98" t="s">
        <v>521</v>
      </c>
      <c r="B2069" s="98" t="s">
        <v>52</v>
      </c>
      <c r="C2069" s="98" t="s">
        <v>494</v>
      </c>
      <c r="D2069" s="98" t="s">
        <v>163</v>
      </c>
      <c r="E2069" s="93">
        <v>4.80952708643734E-3</v>
      </c>
      <c r="F2069" s="93">
        <f t="shared" si="35"/>
        <v>4.8245163153414839E-3</v>
      </c>
      <c r="K2069" s="69"/>
    </row>
    <row r="2070" spans="1:11" s="50" customFormat="1" x14ac:dyDescent="0.25">
      <c r="A2070" s="98" t="s">
        <v>521</v>
      </c>
      <c r="B2070" s="98" t="s">
        <v>52</v>
      </c>
      <c r="C2070" s="98" t="s">
        <v>494</v>
      </c>
      <c r="D2070" s="98" t="s">
        <v>222</v>
      </c>
      <c r="E2070" s="93">
        <v>4.41898838678144E-4</v>
      </c>
      <c r="F2070" s="93">
        <f t="shared" si="35"/>
        <v>4.4327604744033203E-4</v>
      </c>
      <c r="K2070" s="69"/>
    </row>
    <row r="2071" spans="1:11" s="50" customFormat="1" x14ac:dyDescent="0.25">
      <c r="A2071" s="98" t="s">
        <v>521</v>
      </c>
      <c r="B2071" s="98" t="s">
        <v>52</v>
      </c>
      <c r="C2071" s="98" t="s">
        <v>494</v>
      </c>
      <c r="D2071" s="98" t="s">
        <v>223</v>
      </c>
      <c r="E2071" s="93">
        <v>3.96190213558152E-4</v>
      </c>
      <c r="F2071" s="93">
        <f t="shared" si="35"/>
        <v>3.9742496818035827E-4</v>
      </c>
      <c r="K2071" s="69"/>
    </row>
    <row r="2072" spans="1:11" s="50" customFormat="1" x14ac:dyDescent="0.25">
      <c r="A2072" s="98" t="s">
        <v>521</v>
      </c>
      <c r="B2072" s="98" t="s">
        <v>52</v>
      </c>
      <c r="C2072" s="98" t="s">
        <v>494</v>
      </c>
      <c r="D2072" s="98" t="s">
        <v>248</v>
      </c>
      <c r="E2072" s="93">
        <v>1.1675542591027601E-2</v>
      </c>
      <c r="F2072" s="93">
        <f t="shared" si="35"/>
        <v>1.171193023940378E-2</v>
      </c>
      <c r="K2072" s="69"/>
    </row>
    <row r="2073" spans="1:11" s="50" customFormat="1" x14ac:dyDescent="0.25">
      <c r="A2073" s="98" t="s">
        <v>521</v>
      </c>
      <c r="B2073" s="98" t="s">
        <v>52</v>
      </c>
      <c r="C2073" s="98" t="s">
        <v>494</v>
      </c>
      <c r="D2073" s="98" t="s">
        <v>249</v>
      </c>
      <c r="E2073" s="93">
        <v>2.4683000300038198E-3</v>
      </c>
      <c r="F2073" s="93">
        <f t="shared" si="35"/>
        <v>2.4759926603786786E-3</v>
      </c>
      <c r="K2073" s="69"/>
    </row>
    <row r="2074" spans="1:11" s="50" customFormat="1" x14ac:dyDescent="0.25">
      <c r="A2074" s="98" t="s">
        <v>521</v>
      </c>
      <c r="B2074" s="98" t="s">
        <v>52</v>
      </c>
      <c r="C2074" s="98" t="s">
        <v>494</v>
      </c>
      <c r="D2074" s="98" t="s">
        <v>292</v>
      </c>
      <c r="E2074" s="93">
        <v>6.5960051698495201E-3</v>
      </c>
      <c r="F2074" s="93">
        <f t="shared" si="35"/>
        <v>6.6165620831524097E-3</v>
      </c>
      <c r="K2074" s="69"/>
    </row>
    <row r="2075" spans="1:11" s="50" customFormat="1" x14ac:dyDescent="0.25">
      <c r="A2075" s="98" t="s">
        <v>521</v>
      </c>
      <c r="B2075" s="98" t="s">
        <v>52</v>
      </c>
      <c r="C2075" s="98" t="s">
        <v>494</v>
      </c>
      <c r="D2075" s="98" t="s">
        <v>297</v>
      </c>
      <c r="E2075" s="93">
        <v>1.35762235994396E-2</v>
      </c>
      <c r="F2075" s="93">
        <f t="shared" si="35"/>
        <v>1.3618534853649956E-2</v>
      </c>
      <c r="K2075" s="69"/>
    </row>
    <row r="2076" spans="1:11" s="50" customFormat="1" x14ac:dyDescent="0.25">
      <c r="A2076" s="98" t="s">
        <v>521</v>
      </c>
      <c r="B2076" s="98" t="s">
        <v>52</v>
      </c>
      <c r="C2076" s="98" t="s">
        <v>494</v>
      </c>
      <c r="D2076" s="98" t="s">
        <v>299</v>
      </c>
      <c r="E2076" s="93">
        <v>5.0643060178549902E-3</v>
      </c>
      <c r="F2076" s="93">
        <f t="shared" si="35"/>
        <v>5.0800892831902303E-3</v>
      </c>
      <c r="K2076" s="69"/>
    </row>
    <row r="2077" spans="1:11" s="50" customFormat="1" x14ac:dyDescent="0.25">
      <c r="A2077" s="98" t="s">
        <v>521</v>
      </c>
      <c r="B2077" s="98" t="s">
        <v>52</v>
      </c>
      <c r="C2077" s="98" t="s">
        <v>494</v>
      </c>
      <c r="D2077" s="98" t="s">
        <v>301</v>
      </c>
      <c r="E2077" s="93">
        <v>2.82720323769949E-2</v>
      </c>
      <c r="F2077" s="93">
        <f t="shared" si="35"/>
        <v>2.8360144151243803E-2</v>
      </c>
      <c r="K2077" s="69"/>
    </row>
    <row r="2078" spans="1:11" s="50" customFormat="1" x14ac:dyDescent="0.25">
      <c r="A2078" s="98" t="s">
        <v>521</v>
      </c>
      <c r="B2078" s="98" t="s">
        <v>52</v>
      </c>
      <c r="C2078" s="98" t="s">
        <v>494</v>
      </c>
      <c r="D2078" s="98" t="s">
        <v>302</v>
      </c>
      <c r="E2078" s="93">
        <v>1.69485115935245E-2</v>
      </c>
      <c r="F2078" s="93">
        <f t="shared" si="35"/>
        <v>1.7001332820080491E-2</v>
      </c>
      <c r="K2078" s="69"/>
    </row>
    <row r="2079" spans="1:11" s="50" customFormat="1" x14ac:dyDescent="0.25">
      <c r="A2079" s="98" t="s">
        <v>521</v>
      </c>
      <c r="B2079" s="98" t="s">
        <v>52</v>
      </c>
      <c r="C2079" s="98" t="s">
        <v>494</v>
      </c>
      <c r="D2079" s="98" t="s">
        <v>311</v>
      </c>
      <c r="E2079" s="93">
        <v>1.02698542268149E-2</v>
      </c>
      <c r="F2079" s="93">
        <f t="shared" si="35"/>
        <v>1.0301860948692404E-2</v>
      </c>
      <c r="K2079" s="69"/>
    </row>
    <row r="2080" spans="1:11" s="50" customFormat="1" x14ac:dyDescent="0.25">
      <c r="A2080" s="98" t="s">
        <v>521</v>
      </c>
      <c r="B2080" s="98" t="s">
        <v>52</v>
      </c>
      <c r="C2080" s="98" t="s">
        <v>494</v>
      </c>
      <c r="D2080" s="98" t="s">
        <v>312</v>
      </c>
      <c r="E2080" s="93">
        <v>5.6991097853910299E-3</v>
      </c>
      <c r="F2080" s="93">
        <f t="shared" si="35"/>
        <v>5.7168714612456E-3</v>
      </c>
      <c r="K2080" s="69"/>
    </row>
    <row r="2081" spans="1:11" s="50" customFormat="1" x14ac:dyDescent="0.25">
      <c r="A2081" s="98" t="s">
        <v>521</v>
      </c>
      <c r="B2081" s="98" t="s">
        <v>52</v>
      </c>
      <c r="C2081" s="98" t="s">
        <v>494</v>
      </c>
      <c r="D2081" s="98" t="s">
        <v>336</v>
      </c>
      <c r="E2081" s="93">
        <v>7.3829084317637503E-3</v>
      </c>
      <c r="F2081" s="93">
        <f t="shared" si="35"/>
        <v>7.4059177843410779E-3</v>
      </c>
      <c r="K2081" s="69"/>
    </row>
    <row r="2082" spans="1:11" s="50" customFormat="1" x14ac:dyDescent="0.25">
      <c r="A2082" s="98" t="s">
        <v>521</v>
      </c>
      <c r="B2082" s="98" t="s">
        <v>52</v>
      </c>
      <c r="C2082" s="98" t="s">
        <v>494</v>
      </c>
      <c r="D2082" s="98" t="s">
        <v>342</v>
      </c>
      <c r="E2082" s="93">
        <v>1.0496149801355501E-2</v>
      </c>
      <c r="F2082" s="93">
        <f t="shared" si="35"/>
        <v>1.0528861789282208E-2</v>
      </c>
      <c r="K2082" s="69"/>
    </row>
    <row r="2083" spans="1:11" s="50" customFormat="1" x14ac:dyDescent="0.25">
      <c r="A2083" s="98" t="s">
        <v>521</v>
      </c>
      <c r="B2083" s="98" t="s">
        <v>52</v>
      </c>
      <c r="C2083" s="98" t="s">
        <v>494</v>
      </c>
      <c r="D2083" s="98" t="s">
        <v>387</v>
      </c>
      <c r="E2083" s="93">
        <v>3.5685753361905399E-3</v>
      </c>
      <c r="F2083" s="93">
        <f t="shared" si="35"/>
        <v>3.5796970518217259E-3</v>
      </c>
      <c r="K2083" s="69"/>
    </row>
    <row r="2084" spans="1:11" s="50" customFormat="1" x14ac:dyDescent="0.25">
      <c r="A2084" s="98" t="s">
        <v>521</v>
      </c>
      <c r="B2084" s="98" t="s">
        <v>52</v>
      </c>
      <c r="C2084" s="98" t="s">
        <v>494</v>
      </c>
      <c r="D2084" s="98" t="s">
        <v>396</v>
      </c>
      <c r="E2084" s="93">
        <v>1.0452128780864701E-2</v>
      </c>
      <c r="F2084" s="93">
        <f t="shared" si="35"/>
        <v>1.0484703574189761E-2</v>
      </c>
      <c r="K2084" s="69"/>
    </row>
    <row r="2085" spans="1:11" s="50" customFormat="1" x14ac:dyDescent="0.25">
      <c r="A2085" s="98" t="s">
        <v>521</v>
      </c>
      <c r="B2085" s="98" t="s">
        <v>52</v>
      </c>
      <c r="C2085" s="98" t="s">
        <v>494</v>
      </c>
      <c r="D2085" s="98" t="s">
        <v>409</v>
      </c>
      <c r="E2085" s="93">
        <v>6.4940382728287298E-3</v>
      </c>
      <c r="F2085" s="93">
        <f t="shared" si="35"/>
        <v>6.5142773991366358E-3</v>
      </c>
      <c r="K2085" s="69"/>
    </row>
    <row r="2086" spans="1:11" s="50" customFormat="1" x14ac:dyDescent="0.25">
      <c r="A2086" s="98" t="s">
        <v>522</v>
      </c>
      <c r="B2086" s="98" t="s">
        <v>52</v>
      </c>
      <c r="C2086" s="98" t="s">
        <v>494</v>
      </c>
      <c r="D2086" s="98" t="s">
        <v>51</v>
      </c>
      <c r="E2086" s="93">
        <v>1.06865837035878E-2</v>
      </c>
      <c r="F2086" s="93">
        <f t="shared" si="35"/>
        <v>1.0710756272286188E-2</v>
      </c>
      <c r="K2086" s="69"/>
    </row>
    <row r="2087" spans="1:11" s="50" customFormat="1" x14ac:dyDescent="0.25">
      <c r="A2087" s="98" t="s">
        <v>522</v>
      </c>
      <c r="B2087" s="98" t="s">
        <v>52</v>
      </c>
      <c r="C2087" s="98" t="s">
        <v>494</v>
      </c>
      <c r="D2087" s="98" t="s">
        <v>53</v>
      </c>
      <c r="E2087" s="93">
        <v>4.9598419788398898E-3</v>
      </c>
      <c r="F2087" s="93">
        <f t="shared" si="35"/>
        <v>4.9710609169301241E-3</v>
      </c>
      <c r="K2087" s="69"/>
    </row>
    <row r="2088" spans="1:11" s="50" customFormat="1" x14ac:dyDescent="0.25">
      <c r="A2088" s="98" t="s">
        <v>522</v>
      </c>
      <c r="B2088" s="98" t="s">
        <v>52</v>
      </c>
      <c r="C2088" s="98" t="s">
        <v>494</v>
      </c>
      <c r="D2088" s="98" t="s">
        <v>151</v>
      </c>
      <c r="E2088" s="93">
        <v>8.3221703792723898E-3</v>
      </c>
      <c r="F2088" s="93">
        <f t="shared" si="35"/>
        <v>8.3409947520366352E-3</v>
      </c>
      <c r="K2088" s="69"/>
    </row>
    <row r="2089" spans="1:11" s="50" customFormat="1" x14ac:dyDescent="0.25">
      <c r="A2089" s="98" t="s">
        <v>522</v>
      </c>
      <c r="B2089" s="98" t="s">
        <v>52</v>
      </c>
      <c r="C2089" s="98" t="s">
        <v>494</v>
      </c>
      <c r="D2089" s="98" t="s">
        <v>152</v>
      </c>
      <c r="E2089" s="93">
        <v>1.0874172653912301E-2</v>
      </c>
      <c r="F2089" s="93">
        <f t="shared" si="35"/>
        <v>1.0898769540326673E-2</v>
      </c>
      <c r="K2089" s="69"/>
    </row>
    <row r="2090" spans="1:11" s="50" customFormat="1" x14ac:dyDescent="0.25">
      <c r="A2090" s="98" t="s">
        <v>522</v>
      </c>
      <c r="B2090" s="98" t="s">
        <v>52</v>
      </c>
      <c r="C2090" s="98" t="s">
        <v>494</v>
      </c>
      <c r="D2090" s="98" t="s">
        <v>163</v>
      </c>
      <c r="E2090" s="93">
        <v>3.3317999124531802E-3</v>
      </c>
      <c r="F2090" s="93">
        <f t="shared" si="35"/>
        <v>3.3393362930690001E-3</v>
      </c>
      <c r="K2090" s="69"/>
    </row>
    <row r="2091" spans="1:11" s="50" customFormat="1" x14ac:dyDescent="0.25">
      <c r="A2091" s="98" t="s">
        <v>522</v>
      </c>
      <c r="B2091" s="98" t="s">
        <v>52</v>
      </c>
      <c r="C2091" s="98" t="s">
        <v>494</v>
      </c>
      <c r="D2091" s="98" t="s">
        <v>222</v>
      </c>
      <c r="E2091" s="93">
        <v>4.9316293748841297E-4</v>
      </c>
      <c r="F2091" s="93">
        <f t="shared" si="35"/>
        <v>4.942784497341024E-4</v>
      </c>
      <c r="K2091" s="69"/>
    </row>
    <row r="2092" spans="1:11" s="50" customFormat="1" x14ac:dyDescent="0.25">
      <c r="A2092" s="98" t="s">
        <v>522</v>
      </c>
      <c r="B2092" s="98" t="s">
        <v>52</v>
      </c>
      <c r="C2092" s="98" t="s">
        <v>494</v>
      </c>
      <c r="D2092" s="98" t="s">
        <v>223</v>
      </c>
      <c r="E2092" s="93">
        <v>4.3996962655106202E-4</v>
      </c>
      <c r="F2092" s="93">
        <f t="shared" si="35"/>
        <v>4.4096481793476301E-4</v>
      </c>
      <c r="K2092" s="69"/>
    </row>
    <row r="2093" spans="1:11" s="50" customFormat="1" x14ac:dyDescent="0.25">
      <c r="A2093" s="98" t="s">
        <v>522</v>
      </c>
      <c r="B2093" s="98" t="s">
        <v>52</v>
      </c>
      <c r="C2093" s="98" t="s">
        <v>494</v>
      </c>
      <c r="D2093" s="98" t="s">
        <v>248</v>
      </c>
      <c r="E2093" s="93">
        <v>9.2875579582743905E-3</v>
      </c>
      <c r="F2093" s="93">
        <f t="shared" si="35"/>
        <v>9.3085659940521179E-3</v>
      </c>
      <c r="K2093" s="69"/>
    </row>
    <row r="2094" spans="1:11" s="50" customFormat="1" x14ac:dyDescent="0.25">
      <c r="A2094" s="98" t="s">
        <v>522</v>
      </c>
      <c r="B2094" s="98" t="s">
        <v>52</v>
      </c>
      <c r="C2094" s="98" t="s">
        <v>494</v>
      </c>
      <c r="D2094" s="98" t="s">
        <v>249</v>
      </c>
      <c r="E2094" s="93">
        <v>9.45799505325606E-4</v>
      </c>
      <c r="F2094" s="93">
        <f t="shared" si="35"/>
        <v>9.4793886100292212E-4</v>
      </c>
      <c r="K2094" s="69"/>
    </row>
    <row r="2095" spans="1:11" s="50" customFormat="1" x14ac:dyDescent="0.25">
      <c r="A2095" s="98" t="s">
        <v>522</v>
      </c>
      <c r="B2095" s="98" t="s">
        <v>52</v>
      </c>
      <c r="C2095" s="98" t="s">
        <v>494</v>
      </c>
      <c r="D2095" s="98" t="s">
        <v>292</v>
      </c>
      <c r="E2095" s="93">
        <v>4.9153044351892203E-3</v>
      </c>
      <c r="F2095" s="93">
        <f t="shared" si="35"/>
        <v>4.9264226313713369E-3</v>
      </c>
      <c r="K2095" s="69"/>
    </row>
    <row r="2096" spans="1:11" s="50" customFormat="1" x14ac:dyDescent="0.25">
      <c r="A2096" s="98" t="s">
        <v>522</v>
      </c>
      <c r="B2096" s="98" t="s">
        <v>52</v>
      </c>
      <c r="C2096" s="98" t="s">
        <v>494</v>
      </c>
      <c r="D2096" s="98" t="s">
        <v>297</v>
      </c>
      <c r="E2096" s="93">
        <v>1.0524461322468001E-2</v>
      </c>
      <c r="F2096" s="93">
        <f t="shared" si="35"/>
        <v>1.0548267177677415E-2</v>
      </c>
      <c r="K2096" s="69"/>
    </row>
    <row r="2097" spans="1:11" s="50" customFormat="1" x14ac:dyDescent="0.25">
      <c r="A2097" s="98" t="s">
        <v>522</v>
      </c>
      <c r="B2097" s="98" t="s">
        <v>52</v>
      </c>
      <c r="C2097" s="98" t="s">
        <v>494</v>
      </c>
      <c r="D2097" s="98" t="s">
        <v>299</v>
      </c>
      <c r="E2097" s="93">
        <v>4.0252076118575501E-3</v>
      </c>
      <c r="F2097" s="93">
        <f t="shared" si="35"/>
        <v>4.0343124493081037E-3</v>
      </c>
      <c r="K2097" s="69"/>
    </row>
    <row r="2098" spans="1:11" s="50" customFormat="1" x14ac:dyDescent="0.25">
      <c r="A2098" s="98" t="s">
        <v>522</v>
      </c>
      <c r="B2098" s="98" t="s">
        <v>52</v>
      </c>
      <c r="C2098" s="98" t="s">
        <v>494</v>
      </c>
      <c r="D2098" s="98" t="s">
        <v>301</v>
      </c>
      <c r="E2098" s="93">
        <v>2.0988671758861599E-2</v>
      </c>
      <c r="F2098" s="93">
        <f t="shared" si="35"/>
        <v>2.103614718450288E-2</v>
      </c>
      <c r="K2098" s="69"/>
    </row>
    <row r="2099" spans="1:11" s="50" customFormat="1" x14ac:dyDescent="0.25">
      <c r="A2099" s="98" t="s">
        <v>522</v>
      </c>
      <c r="B2099" s="98" t="s">
        <v>52</v>
      </c>
      <c r="C2099" s="98" t="s">
        <v>494</v>
      </c>
      <c r="D2099" s="98" t="s">
        <v>302</v>
      </c>
      <c r="E2099" s="93">
        <v>1.2155965996964301E-2</v>
      </c>
      <c r="F2099" s="93">
        <f t="shared" si="35"/>
        <v>1.2183462241910966E-2</v>
      </c>
      <c r="K2099" s="69"/>
    </row>
    <row r="2100" spans="1:11" s="50" customFormat="1" x14ac:dyDescent="0.25">
      <c r="A2100" s="98" t="s">
        <v>522</v>
      </c>
      <c r="B2100" s="98" t="s">
        <v>52</v>
      </c>
      <c r="C2100" s="98" t="s">
        <v>494</v>
      </c>
      <c r="D2100" s="98" t="s">
        <v>311</v>
      </c>
      <c r="E2100" s="93">
        <v>7.9901720389355998E-3</v>
      </c>
      <c r="F2100" s="93">
        <f t="shared" si="35"/>
        <v>8.0082454464791408E-3</v>
      </c>
      <c r="K2100" s="69"/>
    </row>
    <row r="2101" spans="1:11" s="50" customFormat="1" x14ac:dyDescent="0.25">
      <c r="A2101" s="98" t="s">
        <v>522</v>
      </c>
      <c r="B2101" s="98" t="s">
        <v>52</v>
      </c>
      <c r="C2101" s="98" t="s">
        <v>494</v>
      </c>
      <c r="D2101" s="98" t="s">
        <v>312</v>
      </c>
      <c r="E2101" s="93">
        <v>4.3215054837253799E-3</v>
      </c>
      <c r="F2101" s="93">
        <f t="shared" si="35"/>
        <v>4.3312805335526455E-3</v>
      </c>
      <c r="K2101" s="69"/>
    </row>
    <row r="2102" spans="1:11" s="50" customFormat="1" x14ac:dyDescent="0.25">
      <c r="A2102" s="98" t="s">
        <v>522</v>
      </c>
      <c r="B2102" s="98" t="s">
        <v>52</v>
      </c>
      <c r="C2102" s="98" t="s">
        <v>494</v>
      </c>
      <c r="D2102" s="98" t="s">
        <v>336</v>
      </c>
      <c r="E2102" s="93">
        <v>5.82469515129909E-3</v>
      </c>
      <c r="F2102" s="93">
        <f t="shared" si="35"/>
        <v>5.8378703481250576E-3</v>
      </c>
      <c r="K2102" s="69"/>
    </row>
    <row r="2103" spans="1:11" s="50" customFormat="1" x14ac:dyDescent="0.25">
      <c r="A2103" s="98" t="s">
        <v>522</v>
      </c>
      <c r="B2103" s="98" t="s">
        <v>52</v>
      </c>
      <c r="C2103" s="98" t="s">
        <v>494</v>
      </c>
      <c r="D2103" s="98" t="s">
        <v>342</v>
      </c>
      <c r="E2103" s="93">
        <v>8.3269969610928092E-3</v>
      </c>
      <c r="F2103" s="93">
        <f t="shared" si="35"/>
        <v>8.3458322513666975E-3</v>
      </c>
      <c r="K2103" s="69"/>
    </row>
    <row r="2104" spans="1:11" s="50" customFormat="1" x14ac:dyDescent="0.25">
      <c r="A2104" s="98" t="s">
        <v>522</v>
      </c>
      <c r="B2104" s="98" t="s">
        <v>52</v>
      </c>
      <c r="C2104" s="98" t="s">
        <v>494</v>
      </c>
      <c r="D2104" s="98" t="s">
        <v>387</v>
      </c>
      <c r="E2104" s="93">
        <v>2.8370881449651399E-3</v>
      </c>
      <c r="F2104" s="93">
        <f t="shared" si="35"/>
        <v>2.8435055099519063E-3</v>
      </c>
      <c r="K2104" s="69"/>
    </row>
    <row r="2105" spans="1:11" s="50" customFormat="1" x14ac:dyDescent="0.25">
      <c r="A2105" s="98" t="s">
        <v>522</v>
      </c>
      <c r="B2105" s="98" t="s">
        <v>52</v>
      </c>
      <c r="C2105" s="98" t="s">
        <v>494</v>
      </c>
      <c r="D2105" s="98" t="s">
        <v>396</v>
      </c>
      <c r="E2105" s="93">
        <v>7.9948456914397392E-3</v>
      </c>
      <c r="F2105" s="93">
        <f t="shared" si="35"/>
        <v>8.0129296705737305E-3</v>
      </c>
      <c r="K2105" s="69"/>
    </row>
    <row r="2106" spans="1:11" s="50" customFormat="1" x14ac:dyDescent="0.25">
      <c r="A2106" s="98" t="s">
        <v>522</v>
      </c>
      <c r="B2106" s="98" t="s">
        <v>52</v>
      </c>
      <c r="C2106" s="98" t="s">
        <v>494</v>
      </c>
      <c r="D2106" s="98" t="s">
        <v>409</v>
      </c>
      <c r="E2106" s="93">
        <v>4.8523560380681402E-3</v>
      </c>
      <c r="F2106" s="93">
        <f t="shared" si="35"/>
        <v>4.8633318478248037E-3</v>
      </c>
      <c r="K2106" s="69"/>
    </row>
    <row r="2107" spans="1:11" s="50" customFormat="1" x14ac:dyDescent="0.25">
      <c r="A2107" s="98" t="s">
        <v>523</v>
      </c>
      <c r="B2107" s="98" t="s">
        <v>52</v>
      </c>
      <c r="C2107" s="98" t="s">
        <v>494</v>
      </c>
      <c r="D2107" s="98" t="s">
        <v>51</v>
      </c>
      <c r="E2107" s="93">
        <v>3.9493968648227698E-2</v>
      </c>
      <c r="F2107" s="93">
        <f t="shared" si="35"/>
        <v>3.9586409371527957E-2</v>
      </c>
      <c r="K2107" s="69"/>
    </row>
    <row r="2108" spans="1:11" s="50" customFormat="1" x14ac:dyDescent="0.25">
      <c r="A2108" s="98" t="s">
        <v>523</v>
      </c>
      <c r="B2108" s="98" t="s">
        <v>52</v>
      </c>
      <c r="C2108" s="98" t="s">
        <v>494</v>
      </c>
      <c r="D2108" s="98" t="s">
        <v>53</v>
      </c>
      <c r="E2108" s="93">
        <v>1.7554738497297901E-2</v>
      </c>
      <c r="F2108" s="93">
        <f t="shared" si="35"/>
        <v>1.7595827625070577E-2</v>
      </c>
      <c r="K2108" s="69"/>
    </row>
    <row r="2109" spans="1:11" s="50" customFormat="1" x14ac:dyDescent="0.25">
      <c r="A2109" s="98" t="s">
        <v>523</v>
      </c>
      <c r="B2109" s="98" t="s">
        <v>52</v>
      </c>
      <c r="C2109" s="98" t="s">
        <v>494</v>
      </c>
      <c r="D2109" s="98" t="s">
        <v>151</v>
      </c>
      <c r="E2109" s="93">
        <v>2.8604256724283499E-2</v>
      </c>
      <c r="F2109" s="93">
        <f t="shared" si="35"/>
        <v>2.8671208673443405E-2</v>
      </c>
      <c r="K2109" s="69"/>
    </row>
    <row r="2110" spans="1:11" s="50" customFormat="1" x14ac:dyDescent="0.25">
      <c r="A2110" s="98" t="s">
        <v>523</v>
      </c>
      <c r="B2110" s="98" t="s">
        <v>52</v>
      </c>
      <c r="C2110" s="98" t="s">
        <v>494</v>
      </c>
      <c r="D2110" s="98" t="s">
        <v>152</v>
      </c>
      <c r="E2110" s="93">
        <v>3.6033593481592699E-2</v>
      </c>
      <c r="F2110" s="93">
        <f t="shared" si="35"/>
        <v>3.6117934750868899E-2</v>
      </c>
      <c r="K2110" s="69"/>
    </row>
    <row r="2111" spans="1:11" s="50" customFormat="1" x14ac:dyDescent="0.25">
      <c r="A2111" s="98" t="s">
        <v>523</v>
      </c>
      <c r="B2111" s="98" t="s">
        <v>52</v>
      </c>
      <c r="C2111" s="98" t="s">
        <v>494</v>
      </c>
      <c r="D2111" s="98" t="s">
        <v>163</v>
      </c>
      <c r="E2111" s="93">
        <v>1.3597264863504301E-2</v>
      </c>
      <c r="F2111" s="93">
        <f t="shared" ref="F2111:F2174" si="36">E2111+(E2111*VLOOKUP(A2111,$A$29:$F$36,6,0))</f>
        <v>1.3629091014228304E-2</v>
      </c>
      <c r="K2111" s="69"/>
    </row>
    <row r="2112" spans="1:11" s="50" customFormat="1" x14ac:dyDescent="0.25">
      <c r="A2112" s="98" t="s">
        <v>523</v>
      </c>
      <c r="B2112" s="98" t="s">
        <v>52</v>
      </c>
      <c r="C2112" s="98" t="s">
        <v>494</v>
      </c>
      <c r="D2112" s="98" t="s">
        <v>222</v>
      </c>
      <c r="E2112" s="93">
        <v>5.9705354637545701E-5</v>
      </c>
      <c r="F2112" s="93">
        <f t="shared" si="36"/>
        <v>5.9845102714442014E-5</v>
      </c>
      <c r="K2112" s="69"/>
    </row>
    <row r="2113" spans="1:11" s="50" customFormat="1" x14ac:dyDescent="0.25">
      <c r="A2113" s="98" t="s">
        <v>523</v>
      </c>
      <c r="B2113" s="98" t="s">
        <v>52</v>
      </c>
      <c r="C2113" s="98" t="s">
        <v>494</v>
      </c>
      <c r="D2113" s="98" t="s">
        <v>223</v>
      </c>
      <c r="E2113" s="93">
        <v>5.9612393385318797E-5</v>
      </c>
      <c r="F2113" s="93">
        <f t="shared" si="36"/>
        <v>5.9751923874424145E-5</v>
      </c>
      <c r="K2113" s="69"/>
    </row>
    <row r="2114" spans="1:11" s="50" customFormat="1" x14ac:dyDescent="0.25">
      <c r="A2114" s="98" t="s">
        <v>523</v>
      </c>
      <c r="B2114" s="98" t="s">
        <v>52</v>
      </c>
      <c r="C2114" s="98" t="s">
        <v>494</v>
      </c>
      <c r="D2114" s="98" t="s">
        <v>248</v>
      </c>
      <c r="E2114" s="93">
        <v>2.9672544896004099E-2</v>
      </c>
      <c r="F2114" s="93">
        <f t="shared" si="36"/>
        <v>2.9741997311302684E-2</v>
      </c>
      <c r="K2114" s="69"/>
    </row>
    <row r="2115" spans="1:11" s="50" customFormat="1" x14ac:dyDescent="0.25">
      <c r="A2115" s="98" t="s">
        <v>523</v>
      </c>
      <c r="B2115" s="98" t="s">
        <v>52</v>
      </c>
      <c r="C2115" s="98" t="s">
        <v>494</v>
      </c>
      <c r="D2115" s="98" t="s">
        <v>249</v>
      </c>
      <c r="E2115" s="93">
        <v>4.4243326356559901E-3</v>
      </c>
      <c r="F2115" s="93">
        <f t="shared" si="36"/>
        <v>4.4346883563637224E-3</v>
      </c>
      <c r="K2115" s="69"/>
    </row>
    <row r="2116" spans="1:11" s="50" customFormat="1" x14ac:dyDescent="0.25">
      <c r="A2116" s="98" t="s">
        <v>523</v>
      </c>
      <c r="B2116" s="98" t="s">
        <v>52</v>
      </c>
      <c r="C2116" s="98" t="s">
        <v>494</v>
      </c>
      <c r="D2116" s="98" t="s">
        <v>292</v>
      </c>
      <c r="E2116" s="93">
        <v>1.6446304481236702E-2</v>
      </c>
      <c r="F2116" s="93">
        <f t="shared" si="36"/>
        <v>1.6484799176348333E-2</v>
      </c>
      <c r="K2116" s="69"/>
    </row>
    <row r="2117" spans="1:11" s="50" customFormat="1" x14ac:dyDescent="0.25">
      <c r="A2117" s="98" t="s">
        <v>523</v>
      </c>
      <c r="B2117" s="98" t="s">
        <v>52</v>
      </c>
      <c r="C2117" s="98" t="s">
        <v>494</v>
      </c>
      <c r="D2117" s="98" t="s">
        <v>297</v>
      </c>
      <c r="E2117" s="93">
        <v>4.4767787919361701E-2</v>
      </c>
      <c r="F2117" s="93">
        <f t="shared" si="36"/>
        <v>4.4872572696315338E-2</v>
      </c>
      <c r="K2117" s="69"/>
    </row>
    <row r="2118" spans="1:11" s="50" customFormat="1" x14ac:dyDescent="0.25">
      <c r="A2118" s="98" t="s">
        <v>523</v>
      </c>
      <c r="B2118" s="98" t="s">
        <v>52</v>
      </c>
      <c r="C2118" s="98" t="s">
        <v>494</v>
      </c>
      <c r="D2118" s="98" t="s">
        <v>299</v>
      </c>
      <c r="E2118" s="93">
        <v>1.3619704174019901E-2</v>
      </c>
      <c r="F2118" s="93">
        <f t="shared" si="36"/>
        <v>1.365158284684197E-2</v>
      </c>
      <c r="K2118" s="69"/>
    </row>
    <row r="2119" spans="1:11" s="50" customFormat="1" x14ac:dyDescent="0.25">
      <c r="A2119" s="98" t="s">
        <v>523</v>
      </c>
      <c r="B2119" s="98" t="s">
        <v>52</v>
      </c>
      <c r="C2119" s="98" t="s">
        <v>494</v>
      </c>
      <c r="D2119" s="98" t="s">
        <v>301</v>
      </c>
      <c r="E2119" s="93">
        <v>7.3370935033665499E-2</v>
      </c>
      <c r="F2119" s="93">
        <f t="shared" si="36"/>
        <v>7.3542669162593888E-2</v>
      </c>
      <c r="K2119" s="69"/>
    </row>
    <row r="2120" spans="1:11" s="50" customFormat="1" x14ac:dyDescent="0.25">
      <c r="A2120" s="98" t="s">
        <v>523</v>
      </c>
      <c r="B2120" s="98" t="s">
        <v>52</v>
      </c>
      <c r="C2120" s="98" t="s">
        <v>494</v>
      </c>
      <c r="D2120" s="98" t="s">
        <v>302</v>
      </c>
      <c r="E2120" s="93">
        <v>5.2537501611661999E-2</v>
      </c>
      <c r="F2120" s="93">
        <f t="shared" si="36"/>
        <v>5.2660472404813433E-2</v>
      </c>
      <c r="K2120" s="69"/>
    </row>
    <row r="2121" spans="1:11" s="50" customFormat="1" x14ac:dyDescent="0.25">
      <c r="A2121" s="98" t="s">
        <v>523</v>
      </c>
      <c r="B2121" s="98" t="s">
        <v>52</v>
      </c>
      <c r="C2121" s="98" t="s">
        <v>494</v>
      </c>
      <c r="D2121" s="98" t="s">
        <v>311</v>
      </c>
      <c r="E2121" s="93">
        <v>2.5925131773561101E-2</v>
      </c>
      <c r="F2121" s="93">
        <f t="shared" si="36"/>
        <v>2.5985812885508813E-2</v>
      </c>
      <c r="K2121" s="69"/>
    </row>
    <row r="2122" spans="1:11" s="50" customFormat="1" x14ac:dyDescent="0.25">
      <c r="A2122" s="98" t="s">
        <v>523</v>
      </c>
      <c r="B2122" s="98" t="s">
        <v>52</v>
      </c>
      <c r="C2122" s="98" t="s">
        <v>494</v>
      </c>
      <c r="D2122" s="98" t="s">
        <v>312</v>
      </c>
      <c r="E2122" s="93">
        <v>1.4399275853297E-2</v>
      </c>
      <c r="F2122" s="93">
        <f t="shared" si="36"/>
        <v>1.4432979214099624E-2</v>
      </c>
      <c r="K2122" s="69"/>
    </row>
    <row r="2123" spans="1:11" s="50" customFormat="1" x14ac:dyDescent="0.25">
      <c r="A2123" s="98" t="s">
        <v>523</v>
      </c>
      <c r="B2123" s="98" t="s">
        <v>52</v>
      </c>
      <c r="C2123" s="98" t="s">
        <v>494</v>
      </c>
      <c r="D2123" s="98" t="s">
        <v>336</v>
      </c>
      <c r="E2123" s="93">
        <v>2.0331473513972902E-2</v>
      </c>
      <c r="F2123" s="93">
        <f t="shared" si="36"/>
        <v>2.0379061947896369E-2</v>
      </c>
      <c r="K2123" s="69"/>
    </row>
    <row r="2124" spans="1:11" s="50" customFormat="1" x14ac:dyDescent="0.25">
      <c r="A2124" s="98" t="s">
        <v>523</v>
      </c>
      <c r="B2124" s="98" t="s">
        <v>52</v>
      </c>
      <c r="C2124" s="98" t="s">
        <v>494</v>
      </c>
      <c r="D2124" s="98" t="s">
        <v>342</v>
      </c>
      <c r="E2124" s="93">
        <v>2.5979268989655999E-2</v>
      </c>
      <c r="F2124" s="93">
        <f t="shared" si="36"/>
        <v>2.6040076816734769E-2</v>
      </c>
      <c r="K2124" s="69"/>
    </row>
    <row r="2125" spans="1:11" s="50" customFormat="1" x14ac:dyDescent="0.25">
      <c r="A2125" s="98" t="s">
        <v>523</v>
      </c>
      <c r="B2125" s="98" t="s">
        <v>52</v>
      </c>
      <c r="C2125" s="98" t="s">
        <v>494</v>
      </c>
      <c r="D2125" s="98" t="s">
        <v>387</v>
      </c>
      <c r="E2125" s="93">
        <v>9.5790615821235801E-3</v>
      </c>
      <c r="F2125" s="93">
        <f t="shared" si="36"/>
        <v>9.6014826102323609E-3</v>
      </c>
      <c r="K2125" s="69"/>
    </row>
    <row r="2126" spans="1:11" s="50" customFormat="1" x14ac:dyDescent="0.25">
      <c r="A2126" s="98" t="s">
        <v>523</v>
      </c>
      <c r="B2126" s="98" t="s">
        <v>52</v>
      </c>
      <c r="C2126" s="98" t="s">
        <v>494</v>
      </c>
      <c r="D2126" s="98" t="s">
        <v>396</v>
      </c>
      <c r="E2126" s="93">
        <v>2.9260269145948901E-2</v>
      </c>
      <c r="F2126" s="93">
        <f t="shared" si="36"/>
        <v>2.9328756576723552E-2</v>
      </c>
      <c r="K2126" s="69"/>
    </row>
    <row r="2127" spans="1:11" s="50" customFormat="1" x14ac:dyDescent="0.25">
      <c r="A2127" s="98" t="s">
        <v>523</v>
      </c>
      <c r="B2127" s="98" t="s">
        <v>52</v>
      </c>
      <c r="C2127" s="98" t="s">
        <v>494</v>
      </c>
      <c r="D2127" s="98" t="s">
        <v>409</v>
      </c>
      <c r="E2127" s="93">
        <v>1.7548389842291699E-2</v>
      </c>
      <c r="F2127" s="93">
        <f t="shared" si="36"/>
        <v>1.758946411021917E-2</v>
      </c>
      <c r="K2127" s="69"/>
    </row>
    <row r="2128" spans="1:11" s="50" customFormat="1" x14ac:dyDescent="0.25">
      <c r="A2128" s="98" t="s">
        <v>524</v>
      </c>
      <c r="B2128" s="98" t="s">
        <v>52</v>
      </c>
      <c r="C2128" s="98" t="s">
        <v>494</v>
      </c>
      <c r="D2128" s="98" t="s">
        <v>51</v>
      </c>
      <c r="E2128" s="93">
        <v>1.86067642239384E-2</v>
      </c>
      <c r="F2128" s="93">
        <f t="shared" si="36"/>
        <v>1.861704011531581E-2</v>
      </c>
      <c r="K2128" s="69"/>
    </row>
    <row r="2129" spans="1:11" s="50" customFormat="1" x14ac:dyDescent="0.25">
      <c r="A2129" s="98" t="s">
        <v>524</v>
      </c>
      <c r="B2129" s="98" t="s">
        <v>52</v>
      </c>
      <c r="C2129" s="98" t="s">
        <v>494</v>
      </c>
      <c r="D2129" s="98" t="s">
        <v>53</v>
      </c>
      <c r="E2129" s="93">
        <v>8.3451315365306103E-3</v>
      </c>
      <c r="F2129" s="93">
        <f t="shared" si="36"/>
        <v>8.3497402725885034E-3</v>
      </c>
      <c r="K2129" s="69"/>
    </row>
    <row r="2130" spans="1:11" s="50" customFormat="1" x14ac:dyDescent="0.25">
      <c r="A2130" s="98" t="s">
        <v>524</v>
      </c>
      <c r="B2130" s="98" t="s">
        <v>52</v>
      </c>
      <c r="C2130" s="98" t="s">
        <v>494</v>
      </c>
      <c r="D2130" s="98" t="s">
        <v>151</v>
      </c>
      <c r="E2130" s="93">
        <v>1.42518234398757E-2</v>
      </c>
      <c r="F2130" s="93">
        <f t="shared" si="36"/>
        <v>1.4259694243624036E-2</v>
      </c>
      <c r="K2130" s="69"/>
    </row>
    <row r="2131" spans="1:11" s="50" customFormat="1" x14ac:dyDescent="0.25">
      <c r="A2131" s="98" t="s">
        <v>524</v>
      </c>
      <c r="B2131" s="98" t="s">
        <v>52</v>
      </c>
      <c r="C2131" s="98" t="s">
        <v>494</v>
      </c>
      <c r="D2131" s="98" t="s">
        <v>152</v>
      </c>
      <c r="E2131" s="93">
        <v>1.81856160164671E-2</v>
      </c>
      <c r="F2131" s="93">
        <f t="shared" si="36"/>
        <v>1.8195659321824625E-2</v>
      </c>
      <c r="K2131" s="69"/>
    </row>
    <row r="2132" spans="1:11" s="50" customFormat="1" x14ac:dyDescent="0.25">
      <c r="A2132" s="98" t="s">
        <v>524</v>
      </c>
      <c r="B2132" s="98" t="s">
        <v>52</v>
      </c>
      <c r="C2132" s="98" t="s">
        <v>494</v>
      </c>
      <c r="D2132" s="98" t="s">
        <v>163</v>
      </c>
      <c r="E2132" s="93">
        <v>6.0944099279712496E-3</v>
      </c>
      <c r="F2132" s="93">
        <f t="shared" si="36"/>
        <v>6.097775666026266E-3</v>
      </c>
      <c r="K2132" s="69"/>
    </row>
    <row r="2133" spans="1:11" s="50" customFormat="1" x14ac:dyDescent="0.25">
      <c r="A2133" s="98" t="s">
        <v>524</v>
      </c>
      <c r="B2133" s="98" t="s">
        <v>52</v>
      </c>
      <c r="C2133" s="98" t="s">
        <v>494</v>
      </c>
      <c r="D2133" s="98" t="s">
        <v>222</v>
      </c>
      <c r="E2133" s="93">
        <v>0</v>
      </c>
      <c r="F2133" s="93">
        <f t="shared" si="36"/>
        <v>0</v>
      </c>
      <c r="K2133" s="69"/>
    </row>
    <row r="2134" spans="1:11" s="50" customFormat="1" x14ac:dyDescent="0.25">
      <c r="A2134" s="98" t="s">
        <v>524</v>
      </c>
      <c r="B2134" s="98" t="s">
        <v>52</v>
      </c>
      <c r="C2134" s="98" t="s">
        <v>494</v>
      </c>
      <c r="D2134" s="98" t="s">
        <v>223</v>
      </c>
      <c r="E2134" s="93">
        <v>0</v>
      </c>
      <c r="F2134" s="93">
        <f t="shared" si="36"/>
        <v>0</v>
      </c>
      <c r="K2134" s="69"/>
    </row>
    <row r="2135" spans="1:11" s="50" customFormat="1" x14ac:dyDescent="0.25">
      <c r="A2135" s="98" t="s">
        <v>524</v>
      </c>
      <c r="B2135" s="98" t="s">
        <v>52</v>
      </c>
      <c r="C2135" s="98" t="s">
        <v>494</v>
      </c>
      <c r="D2135" s="98" t="s">
        <v>248</v>
      </c>
      <c r="E2135" s="93">
        <v>1.5511611272786699E-2</v>
      </c>
      <c r="F2135" s="93">
        <f t="shared" si="36"/>
        <v>1.5520177815072578E-2</v>
      </c>
      <c r="K2135" s="69"/>
    </row>
    <row r="2136" spans="1:11" s="50" customFormat="1" x14ac:dyDescent="0.25">
      <c r="A2136" s="98" t="s">
        <v>524</v>
      </c>
      <c r="B2136" s="98" t="s">
        <v>52</v>
      </c>
      <c r="C2136" s="98" t="s">
        <v>494</v>
      </c>
      <c r="D2136" s="98" t="s">
        <v>249</v>
      </c>
      <c r="E2136" s="93">
        <v>1.95125837845874E-3</v>
      </c>
      <c r="F2136" s="93">
        <f t="shared" si="36"/>
        <v>1.9523359929705907E-3</v>
      </c>
      <c r="K2136" s="69"/>
    </row>
    <row r="2137" spans="1:11" s="50" customFormat="1" x14ac:dyDescent="0.25">
      <c r="A2137" s="98" t="s">
        <v>524</v>
      </c>
      <c r="B2137" s="98" t="s">
        <v>52</v>
      </c>
      <c r="C2137" s="98" t="s">
        <v>494</v>
      </c>
      <c r="D2137" s="98" t="s">
        <v>292</v>
      </c>
      <c r="E2137" s="93">
        <v>8.5025732041328402E-3</v>
      </c>
      <c r="F2137" s="93">
        <f t="shared" si="36"/>
        <v>8.5072688899394955E-3</v>
      </c>
      <c r="K2137" s="69"/>
    </row>
    <row r="2138" spans="1:11" s="50" customFormat="1" x14ac:dyDescent="0.25">
      <c r="A2138" s="98" t="s">
        <v>524</v>
      </c>
      <c r="B2138" s="98" t="s">
        <v>52</v>
      </c>
      <c r="C2138" s="98" t="s">
        <v>494</v>
      </c>
      <c r="D2138" s="98" t="s">
        <v>297</v>
      </c>
      <c r="E2138" s="93">
        <v>1.7901166842003002E-2</v>
      </c>
      <c r="F2138" s="93">
        <f t="shared" si="36"/>
        <v>1.7911053055628508E-2</v>
      </c>
      <c r="K2138" s="69"/>
    </row>
    <row r="2139" spans="1:11" s="50" customFormat="1" x14ac:dyDescent="0.25">
      <c r="A2139" s="98" t="s">
        <v>524</v>
      </c>
      <c r="B2139" s="98" t="s">
        <v>52</v>
      </c>
      <c r="C2139" s="98" t="s">
        <v>494</v>
      </c>
      <c r="D2139" s="98" t="s">
        <v>299</v>
      </c>
      <c r="E2139" s="93">
        <v>6.8756057791873604E-3</v>
      </c>
      <c r="F2139" s="93">
        <f t="shared" si="36"/>
        <v>6.879402945491532E-3</v>
      </c>
      <c r="K2139" s="69"/>
    </row>
    <row r="2140" spans="1:11" s="50" customFormat="1" x14ac:dyDescent="0.25">
      <c r="A2140" s="98" t="s">
        <v>524</v>
      </c>
      <c r="B2140" s="98" t="s">
        <v>52</v>
      </c>
      <c r="C2140" s="98" t="s">
        <v>494</v>
      </c>
      <c r="D2140" s="98" t="s">
        <v>301</v>
      </c>
      <c r="E2140" s="93">
        <v>3.6520663967442198E-2</v>
      </c>
      <c r="F2140" s="93">
        <f t="shared" si="36"/>
        <v>3.6540833104399255E-2</v>
      </c>
      <c r="K2140" s="69"/>
    </row>
    <row r="2141" spans="1:11" s="50" customFormat="1" x14ac:dyDescent="0.25">
      <c r="A2141" s="98" t="s">
        <v>524</v>
      </c>
      <c r="B2141" s="98" t="s">
        <v>52</v>
      </c>
      <c r="C2141" s="98" t="s">
        <v>494</v>
      </c>
      <c r="D2141" s="98" t="s">
        <v>302</v>
      </c>
      <c r="E2141" s="93">
        <v>2.1998674166989699E-2</v>
      </c>
      <c r="F2141" s="93">
        <f t="shared" si="36"/>
        <v>2.2010823296385134E-2</v>
      </c>
      <c r="K2141" s="69"/>
    </row>
    <row r="2142" spans="1:11" s="50" customFormat="1" x14ac:dyDescent="0.25">
      <c r="A2142" s="98" t="s">
        <v>524</v>
      </c>
      <c r="B2142" s="98" t="s">
        <v>52</v>
      </c>
      <c r="C2142" s="98" t="s">
        <v>494</v>
      </c>
      <c r="D2142" s="98" t="s">
        <v>311</v>
      </c>
      <c r="E2142" s="93">
        <v>1.3305593074800001E-2</v>
      </c>
      <c r="F2142" s="93">
        <f t="shared" si="36"/>
        <v>1.331294130727627E-2</v>
      </c>
      <c r="K2142" s="69"/>
    </row>
    <row r="2143" spans="1:11" s="50" customFormat="1" x14ac:dyDescent="0.25">
      <c r="A2143" s="98" t="s">
        <v>524</v>
      </c>
      <c r="B2143" s="98" t="s">
        <v>52</v>
      </c>
      <c r="C2143" s="98" t="s">
        <v>494</v>
      </c>
      <c r="D2143" s="98" t="s">
        <v>312</v>
      </c>
      <c r="E2143" s="93">
        <v>7.3100059386074197E-3</v>
      </c>
      <c r="F2143" s="93">
        <f t="shared" si="36"/>
        <v>7.314043009539758E-3</v>
      </c>
      <c r="K2143" s="69"/>
    </row>
    <row r="2144" spans="1:11" s="50" customFormat="1" x14ac:dyDescent="0.25">
      <c r="A2144" s="98" t="s">
        <v>524</v>
      </c>
      <c r="B2144" s="98" t="s">
        <v>52</v>
      </c>
      <c r="C2144" s="98" t="s">
        <v>494</v>
      </c>
      <c r="D2144" s="98" t="s">
        <v>336</v>
      </c>
      <c r="E2144" s="93">
        <v>9.7606956722925704E-3</v>
      </c>
      <c r="F2144" s="93">
        <f t="shared" si="36"/>
        <v>9.7660861769117112E-3</v>
      </c>
      <c r="K2144" s="69"/>
    </row>
    <row r="2145" spans="1:11" s="50" customFormat="1" x14ac:dyDescent="0.25">
      <c r="A2145" s="98" t="s">
        <v>524</v>
      </c>
      <c r="B2145" s="98" t="s">
        <v>52</v>
      </c>
      <c r="C2145" s="98" t="s">
        <v>494</v>
      </c>
      <c r="D2145" s="98" t="s">
        <v>342</v>
      </c>
      <c r="E2145" s="93">
        <v>1.37735218739507E-2</v>
      </c>
      <c r="F2145" s="93">
        <f t="shared" si="36"/>
        <v>1.378112852779753E-2</v>
      </c>
      <c r="K2145" s="69"/>
    </row>
    <row r="2146" spans="1:11" s="50" customFormat="1" x14ac:dyDescent="0.25">
      <c r="A2146" s="98" t="s">
        <v>524</v>
      </c>
      <c r="B2146" s="98" t="s">
        <v>52</v>
      </c>
      <c r="C2146" s="98" t="s">
        <v>494</v>
      </c>
      <c r="D2146" s="98" t="s">
        <v>387</v>
      </c>
      <c r="E2146" s="93">
        <v>4.7330069058856301E-3</v>
      </c>
      <c r="F2146" s="93">
        <f t="shared" si="36"/>
        <v>4.7356207867446584E-3</v>
      </c>
      <c r="K2146" s="69"/>
    </row>
    <row r="2147" spans="1:11" s="50" customFormat="1" x14ac:dyDescent="0.25">
      <c r="A2147" s="98" t="s">
        <v>524</v>
      </c>
      <c r="B2147" s="98" t="s">
        <v>52</v>
      </c>
      <c r="C2147" s="98" t="s">
        <v>494</v>
      </c>
      <c r="D2147" s="98" t="s">
        <v>396</v>
      </c>
      <c r="E2147" s="93">
        <v>1.3683296584863501E-2</v>
      </c>
      <c r="F2147" s="93">
        <f t="shared" si="36"/>
        <v>1.3690853410311421E-2</v>
      </c>
      <c r="K2147" s="69"/>
    </row>
    <row r="2148" spans="1:11" s="50" customFormat="1" x14ac:dyDescent="0.25">
      <c r="A2148" s="98" t="s">
        <v>524</v>
      </c>
      <c r="B2148" s="98" t="s">
        <v>52</v>
      </c>
      <c r="C2148" s="98" t="s">
        <v>494</v>
      </c>
      <c r="D2148" s="98" t="s">
        <v>409</v>
      </c>
      <c r="E2148" s="93">
        <v>8.3866104601258203E-3</v>
      </c>
      <c r="F2148" s="93">
        <f t="shared" si="36"/>
        <v>8.391242103601048E-3</v>
      </c>
      <c r="K2148" s="69"/>
    </row>
    <row r="2149" spans="1:11" s="50" customFormat="1" x14ac:dyDescent="0.25">
      <c r="A2149" s="98" t="s">
        <v>518</v>
      </c>
      <c r="B2149" s="98" t="s">
        <v>106</v>
      </c>
      <c r="C2149" s="98" t="s">
        <v>495</v>
      </c>
      <c r="D2149" s="98" t="s">
        <v>105</v>
      </c>
      <c r="E2149" s="93">
        <v>1.3838480158954E-3</v>
      </c>
      <c r="F2149" s="93">
        <f t="shared" si="36"/>
        <v>1.3856541277261656E-3</v>
      </c>
      <c r="K2149" s="69"/>
    </row>
    <row r="2150" spans="1:11" s="50" customFormat="1" x14ac:dyDescent="0.25">
      <c r="A2150" s="98" t="s">
        <v>518</v>
      </c>
      <c r="B2150" s="98" t="s">
        <v>106</v>
      </c>
      <c r="C2150" s="98" t="s">
        <v>495</v>
      </c>
      <c r="D2150" s="98" t="s">
        <v>363</v>
      </c>
      <c r="E2150" s="93">
        <v>1.13008196304418E-3</v>
      </c>
      <c r="F2150" s="93">
        <f t="shared" si="36"/>
        <v>1.1315568753031452E-3</v>
      </c>
      <c r="K2150" s="69"/>
    </row>
    <row r="2151" spans="1:11" s="50" customFormat="1" x14ac:dyDescent="0.25">
      <c r="A2151" s="98" t="s">
        <v>519</v>
      </c>
      <c r="B2151" s="98" t="s">
        <v>106</v>
      </c>
      <c r="C2151" s="98" t="s">
        <v>495</v>
      </c>
      <c r="D2151" s="98" t="s">
        <v>105</v>
      </c>
      <c r="E2151" s="93">
        <v>3.1099101032167199E-3</v>
      </c>
      <c r="F2151" s="93">
        <f t="shared" si="36"/>
        <v>3.1175805503084655E-3</v>
      </c>
      <c r="K2151" s="69"/>
    </row>
    <row r="2152" spans="1:11" s="50" customFormat="1" x14ac:dyDescent="0.25">
      <c r="A2152" s="98" t="s">
        <v>519</v>
      </c>
      <c r="B2152" s="98" t="s">
        <v>106</v>
      </c>
      <c r="C2152" s="98" t="s">
        <v>495</v>
      </c>
      <c r="D2152" s="98" t="s">
        <v>363</v>
      </c>
      <c r="E2152" s="93">
        <v>2.8236117581947199E-3</v>
      </c>
      <c r="F2152" s="93">
        <f t="shared" si="36"/>
        <v>2.8305760638756014E-3</v>
      </c>
      <c r="K2152" s="69"/>
    </row>
    <row r="2153" spans="1:11" s="50" customFormat="1" x14ac:dyDescent="0.25">
      <c r="A2153" s="98" t="s">
        <v>520</v>
      </c>
      <c r="B2153" s="98" t="s">
        <v>106</v>
      </c>
      <c r="C2153" s="98" t="s">
        <v>495</v>
      </c>
      <c r="D2153" s="98" t="s">
        <v>105</v>
      </c>
      <c r="E2153" s="93">
        <v>3.02076081119209E-3</v>
      </c>
      <c r="F2153" s="93">
        <f t="shared" si="36"/>
        <v>3.02076081119209E-3</v>
      </c>
      <c r="K2153" s="69"/>
    </row>
    <row r="2154" spans="1:11" s="50" customFormat="1" x14ac:dyDescent="0.25">
      <c r="A2154" s="98" t="s">
        <v>520</v>
      </c>
      <c r="B2154" s="98" t="s">
        <v>106</v>
      </c>
      <c r="C2154" s="98" t="s">
        <v>495</v>
      </c>
      <c r="D2154" s="98" t="s">
        <v>363</v>
      </c>
      <c r="E2154" s="93">
        <v>2.7252133001557299E-3</v>
      </c>
      <c r="F2154" s="93">
        <f t="shared" si="36"/>
        <v>2.7252133001557299E-3</v>
      </c>
      <c r="K2154" s="69"/>
    </row>
    <row r="2155" spans="1:11" s="50" customFormat="1" x14ac:dyDescent="0.25">
      <c r="A2155" s="98" t="s">
        <v>521</v>
      </c>
      <c r="B2155" s="98" t="s">
        <v>106</v>
      </c>
      <c r="C2155" s="98" t="s">
        <v>495</v>
      </c>
      <c r="D2155" s="98" t="s">
        <v>105</v>
      </c>
      <c r="E2155" s="93">
        <v>4.2856261435586102E-3</v>
      </c>
      <c r="F2155" s="93">
        <f t="shared" si="36"/>
        <v>4.2989825983843939E-3</v>
      </c>
      <c r="K2155" s="69"/>
    </row>
    <row r="2156" spans="1:11" s="50" customFormat="1" x14ac:dyDescent="0.25">
      <c r="A2156" s="98" t="s">
        <v>521</v>
      </c>
      <c r="B2156" s="98" t="s">
        <v>106</v>
      </c>
      <c r="C2156" s="98" t="s">
        <v>495</v>
      </c>
      <c r="D2156" s="98" t="s">
        <v>363</v>
      </c>
      <c r="E2156" s="93">
        <v>3.8572999011310099E-3</v>
      </c>
      <c r="F2156" s="93">
        <f t="shared" si="36"/>
        <v>3.8693214471439284E-3</v>
      </c>
      <c r="K2156" s="69"/>
    </row>
    <row r="2157" spans="1:11" s="50" customFormat="1" x14ac:dyDescent="0.25">
      <c r="A2157" s="98" t="s">
        <v>522</v>
      </c>
      <c r="B2157" s="98" t="s">
        <v>106</v>
      </c>
      <c r="C2157" s="98" t="s">
        <v>495</v>
      </c>
      <c r="D2157" s="98" t="s">
        <v>105</v>
      </c>
      <c r="E2157" s="93">
        <v>3.4415286946878798E-3</v>
      </c>
      <c r="F2157" s="93">
        <f t="shared" si="36"/>
        <v>3.4493132768431563E-3</v>
      </c>
      <c r="K2157" s="69"/>
    </row>
    <row r="2158" spans="1:11" s="50" customFormat="1" x14ac:dyDescent="0.25">
      <c r="A2158" s="98" t="s">
        <v>522</v>
      </c>
      <c r="B2158" s="98" t="s">
        <v>106</v>
      </c>
      <c r="C2158" s="98" t="s">
        <v>495</v>
      </c>
      <c r="D2158" s="98" t="s">
        <v>363</v>
      </c>
      <c r="E2158" s="93">
        <v>2.96481563509142E-3</v>
      </c>
      <c r="F2158" s="93">
        <f t="shared" si="36"/>
        <v>2.9715219138803321E-3</v>
      </c>
      <c r="K2158" s="69"/>
    </row>
    <row r="2159" spans="1:11" s="50" customFormat="1" x14ac:dyDescent="0.25">
      <c r="A2159" s="98" t="s">
        <v>523</v>
      </c>
      <c r="B2159" s="98" t="s">
        <v>106</v>
      </c>
      <c r="C2159" s="98" t="s">
        <v>495</v>
      </c>
      <c r="D2159" s="98" t="s">
        <v>105</v>
      </c>
      <c r="E2159" s="93">
        <v>1.7852508660219299E-3</v>
      </c>
      <c r="F2159" s="93">
        <f t="shared" si="36"/>
        <v>1.7894294757432622E-3</v>
      </c>
      <c r="K2159" s="69"/>
    </row>
    <row r="2160" spans="1:11" s="50" customFormat="1" x14ac:dyDescent="0.25">
      <c r="A2160" s="98" t="s">
        <v>523</v>
      </c>
      <c r="B2160" s="98" t="s">
        <v>106</v>
      </c>
      <c r="C2160" s="98" t="s">
        <v>495</v>
      </c>
      <c r="D2160" s="98" t="s">
        <v>363</v>
      </c>
      <c r="E2160" s="93">
        <v>1.5263671509433601E-3</v>
      </c>
      <c r="F2160" s="93">
        <f t="shared" si="36"/>
        <v>1.529939809966608E-3</v>
      </c>
      <c r="K2160" s="69"/>
    </row>
    <row r="2161" spans="1:11" s="50" customFormat="1" x14ac:dyDescent="0.25">
      <c r="A2161" s="98" t="s">
        <v>524</v>
      </c>
      <c r="B2161" s="98" t="s">
        <v>106</v>
      </c>
      <c r="C2161" s="98" t="s">
        <v>495</v>
      </c>
      <c r="D2161" s="98" t="s">
        <v>105</v>
      </c>
      <c r="E2161" s="93">
        <v>5.59417428095245E-3</v>
      </c>
      <c r="F2161" s="93">
        <f t="shared" si="36"/>
        <v>5.5972637556491525E-3</v>
      </c>
      <c r="K2161" s="69"/>
    </row>
    <row r="2162" spans="1:11" s="50" customFormat="1" x14ac:dyDescent="0.25">
      <c r="A2162" s="98" t="s">
        <v>524</v>
      </c>
      <c r="B2162" s="98" t="s">
        <v>106</v>
      </c>
      <c r="C2162" s="98" t="s">
        <v>495</v>
      </c>
      <c r="D2162" s="98" t="s">
        <v>363</v>
      </c>
      <c r="E2162" s="93">
        <v>4.6047416113796499E-3</v>
      </c>
      <c r="F2162" s="93">
        <f t="shared" si="36"/>
        <v>4.6072846556215229E-3</v>
      </c>
      <c r="K2162" s="69"/>
    </row>
    <row r="2163" spans="1:11" s="50" customFormat="1" x14ac:dyDescent="0.25">
      <c r="A2163" s="98" t="s">
        <v>518</v>
      </c>
      <c r="B2163" s="98" t="s">
        <v>147</v>
      </c>
      <c r="C2163" s="98" t="s">
        <v>496</v>
      </c>
      <c r="D2163" s="98" t="s">
        <v>425</v>
      </c>
      <c r="E2163" s="93">
        <v>6.5763843612708399E-4</v>
      </c>
      <c r="F2163" s="93">
        <f t="shared" si="36"/>
        <v>6.5849674465967719E-4</v>
      </c>
      <c r="K2163" s="69"/>
    </row>
    <row r="2164" spans="1:11" s="50" customFormat="1" x14ac:dyDescent="0.25">
      <c r="A2164" s="98" t="s">
        <v>518</v>
      </c>
      <c r="B2164" s="98" t="s">
        <v>147</v>
      </c>
      <c r="C2164" s="98" t="s">
        <v>496</v>
      </c>
      <c r="D2164" s="98" t="s">
        <v>146</v>
      </c>
      <c r="E2164" s="93">
        <v>3.6935383639724799E-3</v>
      </c>
      <c r="F2164" s="93">
        <f t="shared" si="36"/>
        <v>3.6983589391078502E-3</v>
      </c>
      <c r="K2164" s="69"/>
    </row>
    <row r="2165" spans="1:11" s="50" customFormat="1" x14ac:dyDescent="0.25">
      <c r="A2165" s="98" t="s">
        <v>518</v>
      </c>
      <c r="B2165" s="98" t="s">
        <v>147</v>
      </c>
      <c r="C2165" s="98" t="s">
        <v>496</v>
      </c>
      <c r="D2165" s="98" t="s">
        <v>155</v>
      </c>
      <c r="E2165" s="93">
        <v>7.6366724915245799E-4</v>
      </c>
      <c r="F2165" s="93">
        <f t="shared" si="36"/>
        <v>7.646639398566535E-4</v>
      </c>
      <c r="K2165" s="69"/>
    </row>
    <row r="2166" spans="1:11" s="50" customFormat="1" x14ac:dyDescent="0.25">
      <c r="A2166" s="98" t="s">
        <v>518</v>
      </c>
      <c r="B2166" s="98" t="s">
        <v>147</v>
      </c>
      <c r="C2166" s="98" t="s">
        <v>496</v>
      </c>
      <c r="D2166" s="98" t="s">
        <v>233</v>
      </c>
      <c r="E2166" s="93">
        <v>5.8918948348211899E-6</v>
      </c>
      <c r="F2166" s="93">
        <f t="shared" si="36"/>
        <v>5.8995845672517499E-6</v>
      </c>
      <c r="K2166" s="69"/>
    </row>
    <row r="2167" spans="1:11" s="50" customFormat="1" x14ac:dyDescent="0.25">
      <c r="A2167" s="98" t="s">
        <v>518</v>
      </c>
      <c r="B2167" s="98" t="s">
        <v>147</v>
      </c>
      <c r="C2167" s="98" t="s">
        <v>496</v>
      </c>
      <c r="D2167" s="98" t="s">
        <v>378</v>
      </c>
      <c r="E2167" s="93">
        <v>6.0344177817234201E-5</v>
      </c>
      <c r="F2167" s="93">
        <f t="shared" si="36"/>
        <v>6.0422935261853584E-5</v>
      </c>
      <c r="K2167" s="69"/>
    </row>
    <row r="2168" spans="1:11" s="50" customFormat="1" x14ac:dyDescent="0.25">
      <c r="A2168" s="98" t="s">
        <v>518</v>
      </c>
      <c r="B2168" s="98" t="s">
        <v>147</v>
      </c>
      <c r="C2168" s="98" t="s">
        <v>496</v>
      </c>
      <c r="D2168" s="98" t="s">
        <v>424</v>
      </c>
      <c r="E2168" s="93">
        <v>0</v>
      </c>
      <c r="F2168" s="93">
        <f t="shared" si="36"/>
        <v>0</v>
      </c>
      <c r="K2168" s="69"/>
    </row>
    <row r="2169" spans="1:11" s="50" customFormat="1" x14ac:dyDescent="0.25">
      <c r="A2169" s="98" t="s">
        <v>518</v>
      </c>
      <c r="B2169" s="98" t="s">
        <v>147</v>
      </c>
      <c r="C2169" s="98" t="s">
        <v>496</v>
      </c>
      <c r="D2169" s="98" t="s">
        <v>377</v>
      </c>
      <c r="E2169" s="93">
        <v>0</v>
      </c>
      <c r="F2169" s="93">
        <f t="shared" si="36"/>
        <v>0</v>
      </c>
      <c r="K2169" s="69"/>
    </row>
    <row r="2170" spans="1:11" s="50" customFormat="1" x14ac:dyDescent="0.25">
      <c r="A2170" s="98" t="s">
        <v>519</v>
      </c>
      <c r="B2170" s="98" t="s">
        <v>147</v>
      </c>
      <c r="C2170" s="98" t="s">
        <v>496</v>
      </c>
      <c r="D2170" s="98" t="s">
        <v>425</v>
      </c>
      <c r="E2170" s="93">
        <v>1.73958161717713E-3</v>
      </c>
      <c r="F2170" s="93">
        <f t="shared" si="36"/>
        <v>1.7438722134688134E-3</v>
      </c>
      <c r="K2170" s="69"/>
    </row>
    <row r="2171" spans="1:11" s="50" customFormat="1" x14ac:dyDescent="0.25">
      <c r="A2171" s="98" t="s">
        <v>519</v>
      </c>
      <c r="B2171" s="98" t="s">
        <v>147</v>
      </c>
      <c r="C2171" s="98" t="s">
        <v>496</v>
      </c>
      <c r="D2171" s="98" t="s">
        <v>146</v>
      </c>
      <c r="E2171" s="93">
        <v>7.9775478693572491E-3</v>
      </c>
      <c r="F2171" s="93">
        <f t="shared" si="36"/>
        <v>7.9972241162013236E-3</v>
      </c>
      <c r="K2171" s="69"/>
    </row>
    <row r="2172" spans="1:11" s="50" customFormat="1" x14ac:dyDescent="0.25">
      <c r="A2172" s="98" t="s">
        <v>519</v>
      </c>
      <c r="B2172" s="98" t="s">
        <v>147</v>
      </c>
      <c r="C2172" s="98" t="s">
        <v>496</v>
      </c>
      <c r="D2172" s="98" t="s">
        <v>155</v>
      </c>
      <c r="E2172" s="93">
        <v>1.5104009855535401E-3</v>
      </c>
      <c r="F2172" s="93">
        <f t="shared" si="36"/>
        <v>1.5141263185897028E-3</v>
      </c>
      <c r="K2172" s="69"/>
    </row>
    <row r="2173" spans="1:11" s="50" customFormat="1" x14ac:dyDescent="0.25">
      <c r="A2173" s="98" t="s">
        <v>519</v>
      </c>
      <c r="B2173" s="98" t="s">
        <v>147</v>
      </c>
      <c r="C2173" s="98" t="s">
        <v>496</v>
      </c>
      <c r="D2173" s="98" t="s">
        <v>233</v>
      </c>
      <c r="E2173" s="93">
        <v>6.2713845312875199E-6</v>
      </c>
      <c r="F2173" s="93">
        <f t="shared" si="36"/>
        <v>6.2868526064545409E-6</v>
      </c>
      <c r="K2173" s="69"/>
    </row>
    <row r="2174" spans="1:11" s="50" customFormat="1" x14ac:dyDescent="0.25">
      <c r="A2174" s="98" t="s">
        <v>519</v>
      </c>
      <c r="B2174" s="98" t="s">
        <v>147</v>
      </c>
      <c r="C2174" s="98" t="s">
        <v>496</v>
      </c>
      <c r="D2174" s="98" t="s">
        <v>378</v>
      </c>
      <c r="E2174" s="93">
        <v>5.1278151797994103E-5</v>
      </c>
      <c r="F2174" s="93">
        <f t="shared" si="36"/>
        <v>5.1404626949131809E-5</v>
      </c>
      <c r="K2174" s="69"/>
    </row>
    <row r="2175" spans="1:11" s="50" customFormat="1" x14ac:dyDescent="0.25">
      <c r="A2175" s="98" t="s">
        <v>519</v>
      </c>
      <c r="B2175" s="98" t="s">
        <v>147</v>
      </c>
      <c r="C2175" s="98" t="s">
        <v>496</v>
      </c>
      <c r="D2175" s="98" t="s">
        <v>424</v>
      </c>
      <c r="E2175" s="93">
        <v>0</v>
      </c>
      <c r="F2175" s="93">
        <f t="shared" ref="F2175:F2238" si="37">E2175+(E2175*VLOOKUP(A2175,$A$29:$F$36,6,0))</f>
        <v>0</v>
      </c>
      <c r="K2175" s="69"/>
    </row>
    <row r="2176" spans="1:11" s="50" customFormat="1" x14ac:dyDescent="0.25">
      <c r="A2176" s="98" t="s">
        <v>519</v>
      </c>
      <c r="B2176" s="98" t="s">
        <v>147</v>
      </c>
      <c r="C2176" s="98" t="s">
        <v>496</v>
      </c>
      <c r="D2176" s="98" t="s">
        <v>377</v>
      </c>
      <c r="E2176" s="93">
        <v>0</v>
      </c>
      <c r="F2176" s="93">
        <f t="shared" si="37"/>
        <v>0</v>
      </c>
      <c r="K2176" s="69"/>
    </row>
    <row r="2177" spans="1:11" s="50" customFormat="1" x14ac:dyDescent="0.25">
      <c r="A2177" s="98" t="s">
        <v>520</v>
      </c>
      <c r="B2177" s="98" t="s">
        <v>147</v>
      </c>
      <c r="C2177" s="98" t="s">
        <v>496</v>
      </c>
      <c r="D2177" s="98" t="s">
        <v>425</v>
      </c>
      <c r="E2177" s="93">
        <v>1.6589407256628701E-3</v>
      </c>
      <c r="F2177" s="93">
        <f t="shared" si="37"/>
        <v>1.6589407256628701E-3</v>
      </c>
      <c r="K2177" s="69"/>
    </row>
    <row r="2178" spans="1:11" s="50" customFormat="1" x14ac:dyDescent="0.25">
      <c r="A2178" s="98" t="s">
        <v>520</v>
      </c>
      <c r="B2178" s="98" t="s">
        <v>147</v>
      </c>
      <c r="C2178" s="98" t="s">
        <v>496</v>
      </c>
      <c r="D2178" s="98" t="s">
        <v>146</v>
      </c>
      <c r="E2178" s="93">
        <v>8.0041193593359105E-3</v>
      </c>
      <c r="F2178" s="93">
        <f t="shared" si="37"/>
        <v>8.0041193593359105E-3</v>
      </c>
      <c r="K2178" s="69"/>
    </row>
    <row r="2179" spans="1:11" s="50" customFormat="1" x14ac:dyDescent="0.25">
      <c r="A2179" s="98" t="s">
        <v>520</v>
      </c>
      <c r="B2179" s="98" t="s">
        <v>147</v>
      </c>
      <c r="C2179" s="98" t="s">
        <v>496</v>
      </c>
      <c r="D2179" s="98" t="s">
        <v>155</v>
      </c>
      <c r="E2179" s="93">
        <v>1.51207765067188E-3</v>
      </c>
      <c r="F2179" s="93">
        <f t="shared" si="37"/>
        <v>1.51207765067188E-3</v>
      </c>
      <c r="K2179" s="69"/>
    </row>
    <row r="2180" spans="1:11" s="50" customFormat="1" x14ac:dyDescent="0.25">
      <c r="A2180" s="98" t="s">
        <v>520</v>
      </c>
      <c r="B2180" s="98" t="s">
        <v>147</v>
      </c>
      <c r="C2180" s="98" t="s">
        <v>496</v>
      </c>
      <c r="D2180" s="98" t="s">
        <v>233</v>
      </c>
      <c r="E2180" s="93">
        <v>5.8488700262649802E-6</v>
      </c>
      <c r="F2180" s="93">
        <f t="shared" si="37"/>
        <v>5.8488700262649802E-6</v>
      </c>
      <c r="K2180" s="69"/>
    </row>
    <row r="2181" spans="1:11" s="50" customFormat="1" x14ac:dyDescent="0.25">
      <c r="A2181" s="98" t="s">
        <v>520</v>
      </c>
      <c r="B2181" s="98" t="s">
        <v>147</v>
      </c>
      <c r="C2181" s="98" t="s">
        <v>496</v>
      </c>
      <c r="D2181" s="98" t="s">
        <v>378</v>
      </c>
      <c r="E2181" s="93">
        <v>4.9605834175986299E-5</v>
      </c>
      <c r="F2181" s="93">
        <f t="shared" si="37"/>
        <v>4.9605834175986299E-5</v>
      </c>
      <c r="K2181" s="69"/>
    </row>
    <row r="2182" spans="1:11" s="50" customFormat="1" x14ac:dyDescent="0.25">
      <c r="A2182" s="98" t="s">
        <v>520</v>
      </c>
      <c r="B2182" s="98" t="s">
        <v>147</v>
      </c>
      <c r="C2182" s="98" t="s">
        <v>496</v>
      </c>
      <c r="D2182" s="98" t="s">
        <v>424</v>
      </c>
      <c r="E2182" s="93">
        <v>0</v>
      </c>
      <c r="F2182" s="93">
        <f t="shared" si="37"/>
        <v>0</v>
      </c>
      <c r="K2182" s="69"/>
    </row>
    <row r="2183" spans="1:11" s="50" customFormat="1" x14ac:dyDescent="0.25">
      <c r="A2183" s="98" t="s">
        <v>520</v>
      </c>
      <c r="B2183" s="98" t="s">
        <v>147</v>
      </c>
      <c r="C2183" s="98" t="s">
        <v>496</v>
      </c>
      <c r="D2183" s="98" t="s">
        <v>377</v>
      </c>
      <c r="E2183" s="93">
        <v>0</v>
      </c>
      <c r="F2183" s="93">
        <f t="shared" si="37"/>
        <v>0</v>
      </c>
      <c r="K2183" s="69"/>
    </row>
    <row r="2184" spans="1:11" s="50" customFormat="1" x14ac:dyDescent="0.25">
      <c r="A2184" s="98" t="s">
        <v>521</v>
      </c>
      <c r="B2184" s="98" t="s">
        <v>147</v>
      </c>
      <c r="C2184" s="98" t="s">
        <v>496</v>
      </c>
      <c r="D2184" s="98" t="s">
        <v>425</v>
      </c>
      <c r="E2184" s="93">
        <v>2.4393889767554502E-3</v>
      </c>
      <c r="F2184" s="93">
        <f t="shared" si="37"/>
        <v>2.4469915038026402E-3</v>
      </c>
      <c r="K2184" s="69"/>
    </row>
    <row r="2185" spans="1:11" s="50" customFormat="1" x14ac:dyDescent="0.25">
      <c r="A2185" s="98" t="s">
        <v>521</v>
      </c>
      <c r="B2185" s="98" t="s">
        <v>147</v>
      </c>
      <c r="C2185" s="98" t="s">
        <v>496</v>
      </c>
      <c r="D2185" s="98" t="s">
        <v>146</v>
      </c>
      <c r="E2185" s="93">
        <v>1.3010550029154201E-2</v>
      </c>
      <c r="F2185" s="93">
        <f t="shared" si="37"/>
        <v>1.3051098321959486E-2</v>
      </c>
      <c r="K2185" s="69"/>
    </row>
    <row r="2186" spans="1:11" s="50" customFormat="1" x14ac:dyDescent="0.25">
      <c r="A2186" s="98" t="s">
        <v>521</v>
      </c>
      <c r="B2186" s="98" t="s">
        <v>147</v>
      </c>
      <c r="C2186" s="98" t="s">
        <v>496</v>
      </c>
      <c r="D2186" s="98" t="s">
        <v>155</v>
      </c>
      <c r="E2186" s="93">
        <v>2.5805674960361498E-3</v>
      </c>
      <c r="F2186" s="93">
        <f t="shared" si="37"/>
        <v>2.5886100158526528E-3</v>
      </c>
      <c r="K2186" s="69"/>
    </row>
    <row r="2187" spans="1:11" s="50" customFormat="1" x14ac:dyDescent="0.25">
      <c r="A2187" s="98" t="s">
        <v>521</v>
      </c>
      <c r="B2187" s="98" t="s">
        <v>147</v>
      </c>
      <c r="C2187" s="98" t="s">
        <v>496</v>
      </c>
      <c r="D2187" s="98" t="s">
        <v>233</v>
      </c>
      <c r="E2187" s="93">
        <v>3.3562481095120501E-6</v>
      </c>
      <c r="F2187" s="93">
        <f t="shared" si="37"/>
        <v>3.3667080924310449E-6</v>
      </c>
      <c r="K2187" s="69"/>
    </row>
    <row r="2188" spans="1:11" s="50" customFormat="1" x14ac:dyDescent="0.25">
      <c r="A2188" s="98" t="s">
        <v>521</v>
      </c>
      <c r="B2188" s="98" t="s">
        <v>147</v>
      </c>
      <c r="C2188" s="98" t="s">
        <v>496</v>
      </c>
      <c r="D2188" s="98" t="s">
        <v>378</v>
      </c>
      <c r="E2188" s="93">
        <v>1.4874030661935999E-4</v>
      </c>
      <c r="F2188" s="93">
        <f t="shared" si="37"/>
        <v>1.4920386622992488E-4</v>
      </c>
      <c r="K2188" s="69"/>
    </row>
    <row r="2189" spans="1:11" s="50" customFormat="1" x14ac:dyDescent="0.25">
      <c r="A2189" s="98" t="s">
        <v>521</v>
      </c>
      <c r="B2189" s="98" t="s">
        <v>147</v>
      </c>
      <c r="C2189" s="98" t="s">
        <v>496</v>
      </c>
      <c r="D2189" s="98" t="s">
        <v>424</v>
      </c>
      <c r="E2189" s="93">
        <v>0</v>
      </c>
      <c r="F2189" s="93">
        <f t="shared" si="37"/>
        <v>0</v>
      </c>
      <c r="K2189" s="69"/>
    </row>
    <row r="2190" spans="1:11" s="50" customFormat="1" x14ac:dyDescent="0.25">
      <c r="A2190" s="98" t="s">
        <v>521</v>
      </c>
      <c r="B2190" s="98" t="s">
        <v>147</v>
      </c>
      <c r="C2190" s="98" t="s">
        <v>496</v>
      </c>
      <c r="D2190" s="98" t="s">
        <v>377</v>
      </c>
      <c r="E2190" s="93">
        <v>0</v>
      </c>
      <c r="F2190" s="93">
        <f t="shared" si="37"/>
        <v>0</v>
      </c>
      <c r="K2190" s="69"/>
    </row>
    <row r="2191" spans="1:11" s="50" customFormat="1" x14ac:dyDescent="0.25">
      <c r="A2191" s="98" t="s">
        <v>522</v>
      </c>
      <c r="B2191" s="98" t="s">
        <v>147</v>
      </c>
      <c r="C2191" s="98" t="s">
        <v>496</v>
      </c>
      <c r="D2191" s="98" t="s">
        <v>425</v>
      </c>
      <c r="E2191" s="93">
        <v>1.82566222381926E-3</v>
      </c>
      <c r="F2191" s="93">
        <f t="shared" si="37"/>
        <v>1.8297917891461574E-3</v>
      </c>
      <c r="K2191" s="69"/>
    </row>
    <row r="2192" spans="1:11" s="50" customFormat="1" x14ac:dyDescent="0.25">
      <c r="A2192" s="98" t="s">
        <v>522</v>
      </c>
      <c r="B2192" s="98" t="s">
        <v>147</v>
      </c>
      <c r="C2192" s="98" t="s">
        <v>496</v>
      </c>
      <c r="D2192" s="98" t="s">
        <v>146</v>
      </c>
      <c r="E2192" s="93">
        <v>1.00791828693391E-2</v>
      </c>
      <c r="F2192" s="93">
        <f t="shared" si="37"/>
        <v>1.0101981524839352E-2</v>
      </c>
      <c r="K2192" s="69"/>
    </row>
    <row r="2193" spans="1:11" s="50" customFormat="1" x14ac:dyDescent="0.25">
      <c r="A2193" s="98" t="s">
        <v>522</v>
      </c>
      <c r="B2193" s="98" t="s">
        <v>147</v>
      </c>
      <c r="C2193" s="98" t="s">
        <v>496</v>
      </c>
      <c r="D2193" s="98" t="s">
        <v>155</v>
      </c>
      <c r="E2193" s="93">
        <v>1.9876629477920001E-3</v>
      </c>
      <c r="F2193" s="93">
        <f t="shared" si="37"/>
        <v>1.9921589514249115E-3</v>
      </c>
      <c r="K2193" s="69"/>
    </row>
    <row r="2194" spans="1:11" s="50" customFormat="1" x14ac:dyDescent="0.25">
      <c r="A2194" s="98" t="s">
        <v>522</v>
      </c>
      <c r="B2194" s="98" t="s">
        <v>147</v>
      </c>
      <c r="C2194" s="98" t="s">
        <v>496</v>
      </c>
      <c r="D2194" s="98" t="s">
        <v>233</v>
      </c>
      <c r="E2194" s="93">
        <v>1.7656006566208799E-6</v>
      </c>
      <c r="F2194" s="93">
        <f t="shared" si="37"/>
        <v>1.7695943654009608E-6</v>
      </c>
      <c r="K2194" s="69"/>
    </row>
    <row r="2195" spans="1:11" s="50" customFormat="1" x14ac:dyDescent="0.25">
      <c r="A2195" s="98" t="s">
        <v>522</v>
      </c>
      <c r="B2195" s="98" t="s">
        <v>147</v>
      </c>
      <c r="C2195" s="98" t="s">
        <v>496</v>
      </c>
      <c r="D2195" s="98" t="s">
        <v>378</v>
      </c>
      <c r="E2195" s="93">
        <v>1.98348921643995E-4</v>
      </c>
      <c r="F2195" s="93">
        <f t="shared" si="37"/>
        <v>1.9879757792814324E-4</v>
      </c>
      <c r="K2195" s="69"/>
    </row>
    <row r="2196" spans="1:11" s="50" customFormat="1" x14ac:dyDescent="0.25">
      <c r="A2196" s="98" t="s">
        <v>522</v>
      </c>
      <c r="B2196" s="98" t="s">
        <v>147</v>
      </c>
      <c r="C2196" s="98" t="s">
        <v>496</v>
      </c>
      <c r="D2196" s="98" t="s">
        <v>424</v>
      </c>
      <c r="E2196" s="93">
        <v>0</v>
      </c>
      <c r="F2196" s="93">
        <f t="shared" si="37"/>
        <v>0</v>
      </c>
      <c r="K2196" s="69"/>
    </row>
    <row r="2197" spans="1:11" s="50" customFormat="1" x14ac:dyDescent="0.25">
      <c r="A2197" s="98" t="s">
        <v>522</v>
      </c>
      <c r="B2197" s="98" t="s">
        <v>147</v>
      </c>
      <c r="C2197" s="98" t="s">
        <v>496</v>
      </c>
      <c r="D2197" s="98" t="s">
        <v>377</v>
      </c>
      <c r="E2197" s="93">
        <v>0</v>
      </c>
      <c r="F2197" s="93">
        <f t="shared" si="37"/>
        <v>0</v>
      </c>
      <c r="K2197" s="69"/>
    </row>
    <row r="2198" spans="1:11" s="50" customFormat="1" x14ac:dyDescent="0.25">
      <c r="A2198" s="98" t="s">
        <v>523</v>
      </c>
      <c r="B2198" s="98" t="s">
        <v>147</v>
      </c>
      <c r="C2198" s="98" t="s">
        <v>496</v>
      </c>
      <c r="D2198" s="98" t="s">
        <v>425</v>
      </c>
      <c r="E2198" s="93">
        <v>9.1720684030522802E-4</v>
      </c>
      <c r="F2198" s="93">
        <f t="shared" si="37"/>
        <v>9.1935368111752927E-4</v>
      </c>
      <c r="K2198" s="69"/>
    </row>
    <row r="2199" spans="1:11" s="50" customFormat="1" x14ac:dyDescent="0.25">
      <c r="A2199" s="98" t="s">
        <v>523</v>
      </c>
      <c r="B2199" s="98" t="s">
        <v>147</v>
      </c>
      <c r="C2199" s="98" t="s">
        <v>496</v>
      </c>
      <c r="D2199" s="98" t="s">
        <v>146</v>
      </c>
      <c r="E2199" s="93">
        <v>4.6659069604651398E-3</v>
      </c>
      <c r="F2199" s="93">
        <f t="shared" si="37"/>
        <v>4.6768281170123296E-3</v>
      </c>
      <c r="K2199" s="69"/>
    </row>
    <row r="2200" spans="1:11" s="50" customFormat="1" x14ac:dyDescent="0.25">
      <c r="A2200" s="98" t="s">
        <v>523</v>
      </c>
      <c r="B2200" s="98" t="s">
        <v>147</v>
      </c>
      <c r="C2200" s="98" t="s">
        <v>496</v>
      </c>
      <c r="D2200" s="98" t="s">
        <v>155</v>
      </c>
      <c r="E2200" s="93">
        <v>5.73531881643088E-3</v>
      </c>
      <c r="F2200" s="93">
        <f t="shared" si="37"/>
        <v>5.7487430692445369E-3</v>
      </c>
      <c r="K2200" s="69"/>
    </row>
    <row r="2201" spans="1:11" s="50" customFormat="1" x14ac:dyDescent="0.25">
      <c r="A2201" s="98" t="s">
        <v>523</v>
      </c>
      <c r="B2201" s="98" t="s">
        <v>147</v>
      </c>
      <c r="C2201" s="98" t="s">
        <v>496</v>
      </c>
      <c r="D2201" s="98" t="s">
        <v>233</v>
      </c>
      <c r="E2201" s="93">
        <v>1.4043147056982E-5</v>
      </c>
      <c r="F2201" s="93">
        <f t="shared" si="37"/>
        <v>1.4076016852441706E-5</v>
      </c>
      <c r="K2201" s="69"/>
    </row>
    <row r="2202" spans="1:11" s="50" customFormat="1" x14ac:dyDescent="0.25">
      <c r="A2202" s="98" t="s">
        <v>523</v>
      </c>
      <c r="B2202" s="98" t="s">
        <v>147</v>
      </c>
      <c r="C2202" s="98" t="s">
        <v>496</v>
      </c>
      <c r="D2202" s="98" t="s">
        <v>378</v>
      </c>
      <c r="E2202" s="93">
        <v>0</v>
      </c>
      <c r="F2202" s="93">
        <f t="shared" si="37"/>
        <v>0</v>
      </c>
      <c r="K2202" s="69"/>
    </row>
    <row r="2203" spans="1:11" s="50" customFormat="1" x14ac:dyDescent="0.25">
      <c r="A2203" s="98" t="s">
        <v>523</v>
      </c>
      <c r="B2203" s="98" t="s">
        <v>147</v>
      </c>
      <c r="C2203" s="98" t="s">
        <v>496</v>
      </c>
      <c r="D2203" s="98" t="s">
        <v>424</v>
      </c>
      <c r="E2203" s="93">
        <v>0</v>
      </c>
      <c r="F2203" s="93">
        <f t="shared" si="37"/>
        <v>0</v>
      </c>
      <c r="K2203" s="69"/>
    </row>
    <row r="2204" spans="1:11" s="50" customFormat="1" x14ac:dyDescent="0.25">
      <c r="A2204" s="98" t="s">
        <v>523</v>
      </c>
      <c r="B2204" s="98" t="s">
        <v>147</v>
      </c>
      <c r="C2204" s="98" t="s">
        <v>496</v>
      </c>
      <c r="D2204" s="98" t="s">
        <v>377</v>
      </c>
      <c r="E2204" s="93">
        <v>0</v>
      </c>
      <c r="F2204" s="93">
        <f t="shared" si="37"/>
        <v>0</v>
      </c>
      <c r="K2204" s="69"/>
    </row>
    <row r="2205" spans="1:11" s="50" customFormat="1" x14ac:dyDescent="0.25">
      <c r="A2205" s="98" t="s">
        <v>524</v>
      </c>
      <c r="B2205" s="98" t="s">
        <v>147</v>
      </c>
      <c r="C2205" s="98" t="s">
        <v>496</v>
      </c>
      <c r="D2205" s="98" t="s">
        <v>425</v>
      </c>
      <c r="E2205" s="93">
        <v>3.0134134104552899E-3</v>
      </c>
      <c r="F2205" s="93">
        <f t="shared" si="37"/>
        <v>3.0150776175419378E-3</v>
      </c>
      <c r="K2205" s="69"/>
    </row>
    <row r="2206" spans="1:11" s="50" customFormat="1" x14ac:dyDescent="0.25">
      <c r="A2206" s="98" t="s">
        <v>524</v>
      </c>
      <c r="B2206" s="98" t="s">
        <v>147</v>
      </c>
      <c r="C2206" s="98" t="s">
        <v>496</v>
      </c>
      <c r="D2206" s="98" t="s">
        <v>146</v>
      </c>
      <c r="E2206" s="93">
        <v>1.7263224571288399E-2</v>
      </c>
      <c r="F2206" s="93">
        <f t="shared" si="37"/>
        <v>1.7272758470809207E-2</v>
      </c>
      <c r="K2206" s="69"/>
    </row>
    <row r="2207" spans="1:11" s="50" customFormat="1" x14ac:dyDescent="0.25">
      <c r="A2207" s="98" t="s">
        <v>524</v>
      </c>
      <c r="B2207" s="98" t="s">
        <v>147</v>
      </c>
      <c r="C2207" s="98" t="s">
        <v>496</v>
      </c>
      <c r="D2207" s="98" t="s">
        <v>155</v>
      </c>
      <c r="E2207" s="93">
        <v>3.2795232466021301E-3</v>
      </c>
      <c r="F2207" s="93">
        <f t="shared" si="37"/>
        <v>3.2813344172197712E-3</v>
      </c>
      <c r="K2207" s="69"/>
    </row>
    <row r="2208" spans="1:11" s="50" customFormat="1" x14ac:dyDescent="0.25">
      <c r="A2208" s="98" t="s">
        <v>524</v>
      </c>
      <c r="B2208" s="98" t="s">
        <v>147</v>
      </c>
      <c r="C2208" s="98" t="s">
        <v>496</v>
      </c>
      <c r="D2208" s="98" t="s">
        <v>233</v>
      </c>
      <c r="E2208" s="93">
        <v>5.53825115354862E-6</v>
      </c>
      <c r="F2208" s="93">
        <f t="shared" si="37"/>
        <v>5.5413097437790188E-6</v>
      </c>
      <c r="K2208" s="69"/>
    </row>
    <row r="2209" spans="1:11" s="50" customFormat="1" x14ac:dyDescent="0.25">
      <c r="A2209" s="98" t="s">
        <v>524</v>
      </c>
      <c r="B2209" s="98" t="s">
        <v>147</v>
      </c>
      <c r="C2209" s="98" t="s">
        <v>496</v>
      </c>
      <c r="D2209" s="98" t="s">
        <v>378</v>
      </c>
      <c r="E2209" s="93">
        <v>2.1532977081562701E-4</v>
      </c>
      <c r="F2209" s="93">
        <f t="shared" si="37"/>
        <v>2.1544869022088162E-4</v>
      </c>
      <c r="K2209" s="69"/>
    </row>
    <row r="2210" spans="1:11" s="50" customFormat="1" x14ac:dyDescent="0.25">
      <c r="A2210" s="98" t="s">
        <v>524</v>
      </c>
      <c r="B2210" s="98" t="s">
        <v>147</v>
      </c>
      <c r="C2210" s="98" t="s">
        <v>496</v>
      </c>
      <c r="D2210" s="98" t="s">
        <v>424</v>
      </c>
      <c r="E2210" s="93">
        <v>0</v>
      </c>
      <c r="F2210" s="93">
        <f t="shared" si="37"/>
        <v>0</v>
      </c>
      <c r="K2210" s="69"/>
    </row>
    <row r="2211" spans="1:11" s="50" customFormat="1" x14ac:dyDescent="0.25">
      <c r="A2211" s="98" t="s">
        <v>524</v>
      </c>
      <c r="B2211" s="98" t="s">
        <v>147</v>
      </c>
      <c r="C2211" s="98" t="s">
        <v>496</v>
      </c>
      <c r="D2211" s="98" t="s">
        <v>377</v>
      </c>
      <c r="E2211" s="93">
        <v>0</v>
      </c>
      <c r="F2211" s="93">
        <f t="shared" si="37"/>
        <v>0</v>
      </c>
      <c r="K2211" s="69"/>
    </row>
    <row r="2212" spans="1:11" s="50" customFormat="1" x14ac:dyDescent="0.25">
      <c r="A2212" s="98" t="s">
        <v>518</v>
      </c>
      <c r="B2212" s="98" t="s">
        <v>115</v>
      </c>
      <c r="C2212" s="98" t="s">
        <v>497</v>
      </c>
      <c r="D2212" s="98" t="s">
        <v>114</v>
      </c>
      <c r="E2212" s="93">
        <v>5.37581997956853E-3</v>
      </c>
      <c r="F2212" s="93">
        <f t="shared" si="37"/>
        <v>5.382836163393372E-3</v>
      </c>
      <c r="K2212" s="69"/>
    </row>
    <row r="2213" spans="1:11" s="50" customFormat="1" x14ac:dyDescent="0.25">
      <c r="A2213" s="98" t="s">
        <v>518</v>
      </c>
      <c r="B2213" s="98" t="s">
        <v>115</v>
      </c>
      <c r="C2213" s="98" t="s">
        <v>497</v>
      </c>
      <c r="D2213" s="98" t="s">
        <v>116</v>
      </c>
      <c r="E2213" s="93">
        <v>3.7126921809237698E-2</v>
      </c>
      <c r="F2213" s="93">
        <f t="shared" si="37"/>
        <v>3.7175377544224016E-2</v>
      </c>
      <c r="K2213" s="69"/>
    </row>
    <row r="2214" spans="1:11" s="50" customFormat="1" x14ac:dyDescent="0.25">
      <c r="A2214" s="98" t="s">
        <v>518</v>
      </c>
      <c r="B2214" s="98" t="s">
        <v>115</v>
      </c>
      <c r="C2214" s="98" t="s">
        <v>497</v>
      </c>
      <c r="D2214" s="98" t="s">
        <v>136</v>
      </c>
      <c r="E2214" s="93">
        <v>1.52033989673024E-2</v>
      </c>
      <c r="F2214" s="93">
        <f t="shared" si="37"/>
        <v>1.5223241492223698E-2</v>
      </c>
      <c r="K2214" s="69"/>
    </row>
    <row r="2215" spans="1:11" s="50" customFormat="1" x14ac:dyDescent="0.25">
      <c r="A2215" s="98" t="s">
        <v>518</v>
      </c>
      <c r="B2215" s="98" t="s">
        <v>115</v>
      </c>
      <c r="C2215" s="98" t="s">
        <v>497</v>
      </c>
      <c r="D2215" s="98" t="s">
        <v>149</v>
      </c>
      <c r="E2215" s="93">
        <v>3.8002624024833999E-3</v>
      </c>
      <c r="F2215" s="93">
        <f t="shared" si="37"/>
        <v>3.80522226715517E-3</v>
      </c>
      <c r="K2215" s="69"/>
    </row>
    <row r="2216" spans="1:11" s="50" customFormat="1" x14ac:dyDescent="0.25">
      <c r="A2216" s="98" t="s">
        <v>518</v>
      </c>
      <c r="B2216" s="98" t="s">
        <v>115</v>
      </c>
      <c r="C2216" s="98" t="s">
        <v>497</v>
      </c>
      <c r="D2216" s="98" t="s">
        <v>150</v>
      </c>
      <c r="E2216" s="93">
        <v>3.4519220551915901E-3</v>
      </c>
      <c r="F2216" s="93">
        <f t="shared" si="37"/>
        <v>3.4564272878408039E-3</v>
      </c>
      <c r="K2216" s="69"/>
    </row>
    <row r="2217" spans="1:11" s="50" customFormat="1" x14ac:dyDescent="0.25">
      <c r="A2217" s="98" t="s">
        <v>518</v>
      </c>
      <c r="B2217" s="98" t="s">
        <v>115</v>
      </c>
      <c r="C2217" s="98" t="s">
        <v>497</v>
      </c>
      <c r="D2217" s="98" t="s">
        <v>221</v>
      </c>
      <c r="E2217" s="93">
        <v>7.7833199378780802E-3</v>
      </c>
      <c r="F2217" s="93">
        <f t="shared" si="37"/>
        <v>7.7934782399899918E-3</v>
      </c>
      <c r="K2217" s="69"/>
    </row>
    <row r="2218" spans="1:11" s="50" customFormat="1" x14ac:dyDescent="0.25">
      <c r="A2218" s="98" t="s">
        <v>518</v>
      </c>
      <c r="B2218" s="98" t="s">
        <v>115</v>
      </c>
      <c r="C2218" s="98" t="s">
        <v>497</v>
      </c>
      <c r="D2218" s="98" t="s">
        <v>244</v>
      </c>
      <c r="E2218" s="93">
        <v>6.1409906416011696E-3</v>
      </c>
      <c r="F2218" s="93">
        <f t="shared" si="37"/>
        <v>6.1490054782906162E-3</v>
      </c>
      <c r="K2218" s="69"/>
    </row>
    <row r="2219" spans="1:11" s="50" customFormat="1" x14ac:dyDescent="0.25">
      <c r="A2219" s="98" t="s">
        <v>518</v>
      </c>
      <c r="B2219" s="98" t="s">
        <v>115</v>
      </c>
      <c r="C2219" s="98" t="s">
        <v>497</v>
      </c>
      <c r="D2219" s="98" t="s">
        <v>245</v>
      </c>
      <c r="E2219" s="93">
        <v>7.2981375145610402E-3</v>
      </c>
      <c r="F2219" s="93">
        <f t="shared" si="37"/>
        <v>7.307662586936184E-3</v>
      </c>
      <c r="K2219" s="69"/>
    </row>
    <row r="2220" spans="1:11" s="50" customFormat="1" x14ac:dyDescent="0.25">
      <c r="A2220" s="98" t="s">
        <v>518</v>
      </c>
      <c r="B2220" s="98" t="s">
        <v>115</v>
      </c>
      <c r="C2220" s="98" t="s">
        <v>497</v>
      </c>
      <c r="D2220" s="98" t="s">
        <v>303</v>
      </c>
      <c r="E2220" s="93">
        <v>4.3644107633026797E-3</v>
      </c>
      <c r="F2220" s="93">
        <f t="shared" si="37"/>
        <v>4.3701069191112501E-3</v>
      </c>
      <c r="K2220" s="69"/>
    </row>
    <row r="2221" spans="1:11" s="50" customFormat="1" x14ac:dyDescent="0.25">
      <c r="A2221" s="98" t="s">
        <v>518</v>
      </c>
      <c r="B2221" s="98" t="s">
        <v>115</v>
      </c>
      <c r="C2221" s="98" t="s">
        <v>497</v>
      </c>
      <c r="D2221" s="98" t="s">
        <v>356</v>
      </c>
      <c r="E2221" s="93">
        <v>2.1043258536631099E-2</v>
      </c>
      <c r="F2221" s="93">
        <f t="shared" si="37"/>
        <v>2.1070722880810744E-2</v>
      </c>
      <c r="K2221" s="69"/>
    </row>
    <row r="2222" spans="1:11" s="50" customFormat="1" x14ac:dyDescent="0.25">
      <c r="A2222" s="98" t="s">
        <v>518</v>
      </c>
      <c r="B2222" s="98" t="s">
        <v>115</v>
      </c>
      <c r="C2222" s="98" t="s">
        <v>497</v>
      </c>
      <c r="D2222" s="98" t="s">
        <v>382</v>
      </c>
      <c r="E2222" s="93">
        <v>6.8221213496737496E-3</v>
      </c>
      <c r="F2222" s="93">
        <f t="shared" si="37"/>
        <v>6.8310251555390141E-3</v>
      </c>
      <c r="K2222" s="69"/>
    </row>
    <row r="2223" spans="1:11" s="50" customFormat="1" x14ac:dyDescent="0.25">
      <c r="A2223" s="98" t="s">
        <v>518</v>
      </c>
      <c r="B2223" s="98" t="s">
        <v>115</v>
      </c>
      <c r="C2223" s="98" t="s">
        <v>497</v>
      </c>
      <c r="D2223" s="98" t="s">
        <v>394</v>
      </c>
      <c r="E2223" s="93">
        <v>6.5374883033760904E-6</v>
      </c>
      <c r="F2223" s="93">
        <f t="shared" si="37"/>
        <v>6.5460206240013281E-6</v>
      </c>
      <c r="K2223" s="69"/>
    </row>
    <row r="2224" spans="1:11" s="50" customFormat="1" x14ac:dyDescent="0.25">
      <c r="A2224" s="98" t="s">
        <v>518</v>
      </c>
      <c r="B2224" s="98" t="s">
        <v>115</v>
      </c>
      <c r="C2224" s="98" t="s">
        <v>497</v>
      </c>
      <c r="D2224" s="98" t="s">
        <v>395</v>
      </c>
      <c r="E2224" s="93">
        <v>0</v>
      </c>
      <c r="F2224" s="93">
        <f t="shared" si="37"/>
        <v>0</v>
      </c>
      <c r="K2224" s="69"/>
    </row>
    <row r="2225" spans="1:11" s="50" customFormat="1" x14ac:dyDescent="0.25">
      <c r="A2225" s="98" t="s">
        <v>519</v>
      </c>
      <c r="B2225" s="98" t="s">
        <v>115</v>
      </c>
      <c r="C2225" s="98" t="s">
        <v>497</v>
      </c>
      <c r="D2225" s="98" t="s">
        <v>114</v>
      </c>
      <c r="E2225" s="93">
        <v>1.9868601889770198E-3</v>
      </c>
      <c r="F2225" s="93">
        <f t="shared" si="37"/>
        <v>1.9917606862429956E-3</v>
      </c>
      <c r="K2225" s="69"/>
    </row>
    <row r="2226" spans="1:11" s="50" customFormat="1" x14ac:dyDescent="0.25">
      <c r="A2226" s="98" t="s">
        <v>519</v>
      </c>
      <c r="B2226" s="98" t="s">
        <v>115</v>
      </c>
      <c r="C2226" s="98" t="s">
        <v>497</v>
      </c>
      <c r="D2226" s="98" t="s">
        <v>116</v>
      </c>
      <c r="E2226" s="93">
        <v>1.3474937649513401E-2</v>
      </c>
      <c r="F2226" s="93">
        <f t="shared" si="37"/>
        <v>1.3508172949851587E-2</v>
      </c>
      <c r="K2226" s="69"/>
    </row>
    <row r="2227" spans="1:11" s="50" customFormat="1" x14ac:dyDescent="0.25">
      <c r="A2227" s="98" t="s">
        <v>519</v>
      </c>
      <c r="B2227" s="98" t="s">
        <v>115</v>
      </c>
      <c r="C2227" s="98" t="s">
        <v>497</v>
      </c>
      <c r="D2227" s="98" t="s">
        <v>136</v>
      </c>
      <c r="E2227" s="93">
        <v>5.2903576336928498E-3</v>
      </c>
      <c r="F2227" s="93">
        <f t="shared" si="37"/>
        <v>5.3034060521290225E-3</v>
      </c>
      <c r="K2227" s="69"/>
    </row>
    <row r="2228" spans="1:11" s="50" customFormat="1" x14ac:dyDescent="0.25">
      <c r="A2228" s="98" t="s">
        <v>519</v>
      </c>
      <c r="B2228" s="98" t="s">
        <v>115</v>
      </c>
      <c r="C2228" s="98" t="s">
        <v>497</v>
      </c>
      <c r="D2228" s="98" t="s">
        <v>149</v>
      </c>
      <c r="E2228" s="93">
        <v>1.29798762809496E-3</v>
      </c>
      <c r="F2228" s="93">
        <f t="shared" si="37"/>
        <v>1.3011890535692028E-3</v>
      </c>
      <c r="K2228" s="69"/>
    </row>
    <row r="2229" spans="1:11" s="50" customFormat="1" x14ac:dyDescent="0.25">
      <c r="A2229" s="98" t="s">
        <v>519</v>
      </c>
      <c r="B2229" s="98" t="s">
        <v>115</v>
      </c>
      <c r="C2229" s="98" t="s">
        <v>497</v>
      </c>
      <c r="D2229" s="98" t="s">
        <v>150</v>
      </c>
      <c r="E2229" s="93">
        <v>1.18986341358578E-3</v>
      </c>
      <c r="F2229" s="93">
        <f t="shared" si="37"/>
        <v>1.1927981557671933E-3</v>
      </c>
      <c r="K2229" s="69"/>
    </row>
    <row r="2230" spans="1:11" s="50" customFormat="1" x14ac:dyDescent="0.25">
      <c r="A2230" s="98" t="s">
        <v>519</v>
      </c>
      <c r="B2230" s="98" t="s">
        <v>115</v>
      </c>
      <c r="C2230" s="98" t="s">
        <v>497</v>
      </c>
      <c r="D2230" s="98" t="s">
        <v>221</v>
      </c>
      <c r="E2230" s="93">
        <v>2.9927683374024899E-3</v>
      </c>
      <c r="F2230" s="93">
        <f t="shared" si="37"/>
        <v>3.000149859834972E-3</v>
      </c>
      <c r="K2230" s="69"/>
    </row>
    <row r="2231" spans="1:11" s="50" customFormat="1" x14ac:dyDescent="0.25">
      <c r="A2231" s="98" t="s">
        <v>519</v>
      </c>
      <c r="B2231" s="98" t="s">
        <v>115</v>
      </c>
      <c r="C2231" s="98" t="s">
        <v>497</v>
      </c>
      <c r="D2231" s="98" t="s">
        <v>244</v>
      </c>
      <c r="E2231" s="93">
        <v>2.2268782473547602E-3</v>
      </c>
      <c r="F2231" s="93">
        <f t="shared" si="37"/>
        <v>2.2323707378799451E-3</v>
      </c>
      <c r="K2231" s="69"/>
    </row>
    <row r="2232" spans="1:11" s="50" customFormat="1" x14ac:dyDescent="0.25">
      <c r="A2232" s="98" t="s">
        <v>519</v>
      </c>
      <c r="B2232" s="98" t="s">
        <v>115</v>
      </c>
      <c r="C2232" s="98" t="s">
        <v>497</v>
      </c>
      <c r="D2232" s="98" t="s">
        <v>245</v>
      </c>
      <c r="E2232" s="93">
        <v>2.74792973517086E-3</v>
      </c>
      <c r="F2232" s="93">
        <f t="shared" si="37"/>
        <v>2.7547073746993023E-3</v>
      </c>
      <c r="K2232" s="69"/>
    </row>
    <row r="2233" spans="1:11" s="50" customFormat="1" x14ac:dyDescent="0.25">
      <c r="A2233" s="98" t="s">
        <v>519</v>
      </c>
      <c r="B2233" s="98" t="s">
        <v>115</v>
      </c>
      <c r="C2233" s="98" t="s">
        <v>497</v>
      </c>
      <c r="D2233" s="98" t="s">
        <v>303</v>
      </c>
      <c r="E2233" s="93">
        <v>1.32797247610399E-3</v>
      </c>
      <c r="F2233" s="93">
        <f t="shared" si="37"/>
        <v>1.3312478577964428E-3</v>
      </c>
      <c r="K2233" s="69"/>
    </row>
    <row r="2234" spans="1:11" s="50" customFormat="1" x14ac:dyDescent="0.25">
      <c r="A2234" s="98" t="s">
        <v>519</v>
      </c>
      <c r="B2234" s="98" t="s">
        <v>115</v>
      </c>
      <c r="C2234" s="98" t="s">
        <v>497</v>
      </c>
      <c r="D2234" s="98" t="s">
        <v>356</v>
      </c>
      <c r="E2234" s="93">
        <v>7.30270979286255E-3</v>
      </c>
      <c r="F2234" s="93">
        <f t="shared" si="37"/>
        <v>7.3207215833109582E-3</v>
      </c>
      <c r="K2234" s="69"/>
    </row>
    <row r="2235" spans="1:11" s="50" customFormat="1" x14ac:dyDescent="0.25">
      <c r="A2235" s="98" t="s">
        <v>519</v>
      </c>
      <c r="B2235" s="98" t="s">
        <v>115</v>
      </c>
      <c r="C2235" s="98" t="s">
        <v>497</v>
      </c>
      <c r="D2235" s="98" t="s">
        <v>382</v>
      </c>
      <c r="E2235" s="93">
        <v>2.4273716929087701E-3</v>
      </c>
      <c r="F2235" s="93">
        <f t="shared" si="37"/>
        <v>2.4333586910934442E-3</v>
      </c>
      <c r="K2235" s="69"/>
    </row>
    <row r="2236" spans="1:11" s="50" customFormat="1" x14ac:dyDescent="0.25">
      <c r="A2236" s="98" t="s">
        <v>519</v>
      </c>
      <c r="B2236" s="98" t="s">
        <v>115</v>
      </c>
      <c r="C2236" s="98" t="s">
        <v>497</v>
      </c>
      <c r="D2236" s="98" t="s">
        <v>394</v>
      </c>
      <c r="E2236" s="93">
        <v>2.2331861586832801E-4</v>
      </c>
      <c r="F2236" s="93">
        <f t="shared" si="37"/>
        <v>2.2386942073752603E-4</v>
      </c>
      <c r="K2236" s="69"/>
    </row>
    <row r="2237" spans="1:11" s="50" customFormat="1" x14ac:dyDescent="0.25">
      <c r="A2237" s="98" t="s">
        <v>519</v>
      </c>
      <c r="B2237" s="98" t="s">
        <v>115</v>
      </c>
      <c r="C2237" s="98" t="s">
        <v>497</v>
      </c>
      <c r="D2237" s="98" t="s">
        <v>395</v>
      </c>
      <c r="E2237" s="93">
        <v>0</v>
      </c>
      <c r="F2237" s="93">
        <f t="shared" si="37"/>
        <v>0</v>
      </c>
      <c r="K2237" s="69"/>
    </row>
    <row r="2238" spans="1:11" s="50" customFormat="1" x14ac:dyDescent="0.25">
      <c r="A2238" s="98" t="s">
        <v>520</v>
      </c>
      <c r="B2238" s="98" t="s">
        <v>115</v>
      </c>
      <c r="C2238" s="98" t="s">
        <v>497</v>
      </c>
      <c r="D2238" s="98" t="s">
        <v>114</v>
      </c>
      <c r="E2238" s="93">
        <v>2.0443003589091201E-3</v>
      </c>
      <c r="F2238" s="93">
        <f t="shared" si="37"/>
        <v>2.0443003589091201E-3</v>
      </c>
      <c r="K2238" s="69"/>
    </row>
    <row r="2239" spans="1:11" s="50" customFormat="1" x14ac:dyDescent="0.25">
      <c r="A2239" s="98" t="s">
        <v>520</v>
      </c>
      <c r="B2239" s="98" t="s">
        <v>115</v>
      </c>
      <c r="C2239" s="98" t="s">
        <v>497</v>
      </c>
      <c r="D2239" s="98" t="s">
        <v>116</v>
      </c>
      <c r="E2239" s="93">
        <v>1.3908493081458299E-2</v>
      </c>
      <c r="F2239" s="93">
        <f t="shared" ref="F2239:F2302" si="38">E2239+(E2239*VLOOKUP(A2239,$A$29:$F$36,6,0))</f>
        <v>1.3908493081458299E-2</v>
      </c>
      <c r="K2239" s="69"/>
    </row>
    <row r="2240" spans="1:11" s="50" customFormat="1" x14ac:dyDescent="0.25">
      <c r="A2240" s="98" t="s">
        <v>520</v>
      </c>
      <c r="B2240" s="98" t="s">
        <v>115</v>
      </c>
      <c r="C2240" s="98" t="s">
        <v>497</v>
      </c>
      <c r="D2240" s="98" t="s">
        <v>136</v>
      </c>
      <c r="E2240" s="93">
        <v>5.46543841270685E-3</v>
      </c>
      <c r="F2240" s="93">
        <f t="shared" si="38"/>
        <v>5.46543841270685E-3</v>
      </c>
      <c r="K2240" s="69"/>
    </row>
    <row r="2241" spans="1:11" s="50" customFormat="1" x14ac:dyDescent="0.25">
      <c r="A2241" s="98" t="s">
        <v>520</v>
      </c>
      <c r="B2241" s="98" t="s">
        <v>115</v>
      </c>
      <c r="C2241" s="98" t="s">
        <v>497</v>
      </c>
      <c r="D2241" s="98" t="s">
        <v>149</v>
      </c>
      <c r="E2241" s="93">
        <v>1.35135588175106E-3</v>
      </c>
      <c r="F2241" s="93">
        <f t="shared" si="38"/>
        <v>1.35135588175106E-3</v>
      </c>
      <c r="K2241" s="69"/>
    </row>
    <row r="2242" spans="1:11" s="50" customFormat="1" x14ac:dyDescent="0.25">
      <c r="A2242" s="98" t="s">
        <v>520</v>
      </c>
      <c r="B2242" s="98" t="s">
        <v>115</v>
      </c>
      <c r="C2242" s="98" t="s">
        <v>497</v>
      </c>
      <c r="D2242" s="98" t="s">
        <v>150</v>
      </c>
      <c r="E2242" s="93">
        <v>1.2370956315234001E-3</v>
      </c>
      <c r="F2242" s="93">
        <f t="shared" si="38"/>
        <v>1.2370956315234001E-3</v>
      </c>
      <c r="K2242" s="69"/>
    </row>
    <row r="2243" spans="1:11" s="50" customFormat="1" x14ac:dyDescent="0.25">
      <c r="A2243" s="98" t="s">
        <v>520</v>
      </c>
      <c r="B2243" s="98" t="s">
        <v>115</v>
      </c>
      <c r="C2243" s="98" t="s">
        <v>497</v>
      </c>
      <c r="D2243" s="98" t="s">
        <v>221</v>
      </c>
      <c r="E2243" s="93">
        <v>3.0614631130372002E-3</v>
      </c>
      <c r="F2243" s="93">
        <f t="shared" si="38"/>
        <v>3.0614631130372002E-3</v>
      </c>
      <c r="K2243" s="69"/>
    </row>
    <row r="2244" spans="1:11" s="50" customFormat="1" x14ac:dyDescent="0.25">
      <c r="A2244" s="98" t="s">
        <v>520</v>
      </c>
      <c r="B2244" s="98" t="s">
        <v>115</v>
      </c>
      <c r="C2244" s="98" t="s">
        <v>497</v>
      </c>
      <c r="D2244" s="98" t="s">
        <v>244</v>
      </c>
      <c r="E2244" s="93">
        <v>2.2989186145199601E-3</v>
      </c>
      <c r="F2244" s="93">
        <f t="shared" si="38"/>
        <v>2.2989186145199601E-3</v>
      </c>
      <c r="K2244" s="69"/>
    </row>
    <row r="2245" spans="1:11" s="50" customFormat="1" x14ac:dyDescent="0.25">
      <c r="A2245" s="98" t="s">
        <v>520</v>
      </c>
      <c r="B2245" s="98" t="s">
        <v>115</v>
      </c>
      <c r="C2245" s="98" t="s">
        <v>497</v>
      </c>
      <c r="D2245" s="98" t="s">
        <v>245</v>
      </c>
      <c r="E2245" s="93">
        <v>2.8426918784243702E-3</v>
      </c>
      <c r="F2245" s="93">
        <f t="shared" si="38"/>
        <v>2.8426918784243702E-3</v>
      </c>
      <c r="K2245" s="69"/>
    </row>
    <row r="2246" spans="1:11" s="50" customFormat="1" x14ac:dyDescent="0.25">
      <c r="A2246" s="98" t="s">
        <v>520</v>
      </c>
      <c r="B2246" s="98" t="s">
        <v>115</v>
      </c>
      <c r="C2246" s="98" t="s">
        <v>497</v>
      </c>
      <c r="D2246" s="98" t="s">
        <v>303</v>
      </c>
      <c r="E2246" s="93">
        <v>1.3854267961199299E-3</v>
      </c>
      <c r="F2246" s="93">
        <f t="shared" si="38"/>
        <v>1.3854267961199299E-3</v>
      </c>
      <c r="K2246" s="69"/>
    </row>
    <row r="2247" spans="1:11" s="50" customFormat="1" x14ac:dyDescent="0.25">
      <c r="A2247" s="98" t="s">
        <v>520</v>
      </c>
      <c r="B2247" s="98" t="s">
        <v>115</v>
      </c>
      <c r="C2247" s="98" t="s">
        <v>497</v>
      </c>
      <c r="D2247" s="98" t="s">
        <v>356</v>
      </c>
      <c r="E2247" s="93">
        <v>7.5751195580502596E-3</v>
      </c>
      <c r="F2247" s="93">
        <f t="shared" si="38"/>
        <v>7.5751195580502596E-3</v>
      </c>
      <c r="K2247" s="69"/>
    </row>
    <row r="2248" spans="1:11" s="50" customFormat="1" x14ac:dyDescent="0.25">
      <c r="A2248" s="98" t="s">
        <v>520</v>
      </c>
      <c r="B2248" s="98" t="s">
        <v>115</v>
      </c>
      <c r="C2248" s="98" t="s">
        <v>497</v>
      </c>
      <c r="D2248" s="98" t="s">
        <v>382</v>
      </c>
      <c r="E2248" s="93">
        <v>2.5207867925845901E-3</v>
      </c>
      <c r="F2248" s="93">
        <f t="shared" si="38"/>
        <v>2.5207867925845901E-3</v>
      </c>
      <c r="K2248" s="69"/>
    </row>
    <row r="2249" spans="1:11" s="50" customFormat="1" x14ac:dyDescent="0.25">
      <c r="A2249" s="98" t="s">
        <v>520</v>
      </c>
      <c r="B2249" s="98" t="s">
        <v>115</v>
      </c>
      <c r="C2249" s="98" t="s">
        <v>497</v>
      </c>
      <c r="D2249" s="98" t="s">
        <v>394</v>
      </c>
      <c r="E2249" s="93">
        <v>2.0695298845534499E-4</v>
      </c>
      <c r="F2249" s="93">
        <f t="shared" si="38"/>
        <v>2.0695298845534499E-4</v>
      </c>
      <c r="K2249" s="69"/>
    </row>
    <row r="2250" spans="1:11" s="50" customFormat="1" x14ac:dyDescent="0.25">
      <c r="A2250" s="98" t="s">
        <v>520</v>
      </c>
      <c r="B2250" s="98" t="s">
        <v>115</v>
      </c>
      <c r="C2250" s="98" t="s">
        <v>497</v>
      </c>
      <c r="D2250" s="98" t="s">
        <v>395</v>
      </c>
      <c r="E2250" s="93">
        <v>0</v>
      </c>
      <c r="F2250" s="93">
        <f t="shared" si="38"/>
        <v>0</v>
      </c>
      <c r="K2250" s="69"/>
    </row>
    <row r="2251" spans="1:11" s="50" customFormat="1" x14ac:dyDescent="0.25">
      <c r="A2251" s="98" t="s">
        <v>521</v>
      </c>
      <c r="B2251" s="98" t="s">
        <v>115</v>
      </c>
      <c r="C2251" s="98" t="s">
        <v>497</v>
      </c>
      <c r="D2251" s="98" t="s">
        <v>114</v>
      </c>
      <c r="E2251" s="93">
        <v>2.2458726545945299E-3</v>
      </c>
      <c r="F2251" s="93">
        <f t="shared" si="38"/>
        <v>2.2528720744344152E-3</v>
      </c>
      <c r="K2251" s="69"/>
    </row>
    <row r="2252" spans="1:11" s="50" customFormat="1" x14ac:dyDescent="0.25">
      <c r="A2252" s="98" t="s">
        <v>521</v>
      </c>
      <c r="B2252" s="98" t="s">
        <v>115</v>
      </c>
      <c r="C2252" s="98" t="s">
        <v>497</v>
      </c>
      <c r="D2252" s="98" t="s">
        <v>116</v>
      </c>
      <c r="E2252" s="93">
        <v>1.5559628576715201E-2</v>
      </c>
      <c r="F2252" s="93">
        <f t="shared" si="38"/>
        <v>1.5608121251817819E-2</v>
      </c>
      <c r="K2252" s="69"/>
    </row>
    <row r="2253" spans="1:11" s="50" customFormat="1" x14ac:dyDescent="0.25">
      <c r="A2253" s="98" t="s">
        <v>521</v>
      </c>
      <c r="B2253" s="98" t="s">
        <v>115</v>
      </c>
      <c r="C2253" s="98" t="s">
        <v>497</v>
      </c>
      <c r="D2253" s="98" t="s">
        <v>136</v>
      </c>
      <c r="E2253" s="93">
        <v>6.1621392029028504E-3</v>
      </c>
      <c r="F2253" s="93">
        <f t="shared" si="38"/>
        <v>6.1813439424523954E-3</v>
      </c>
      <c r="K2253" s="69"/>
    </row>
    <row r="2254" spans="1:11" s="50" customFormat="1" x14ac:dyDescent="0.25">
      <c r="A2254" s="98" t="s">
        <v>521</v>
      </c>
      <c r="B2254" s="98" t="s">
        <v>115</v>
      </c>
      <c r="C2254" s="98" t="s">
        <v>497</v>
      </c>
      <c r="D2254" s="98" t="s">
        <v>149</v>
      </c>
      <c r="E2254" s="93">
        <v>1.55935079397749E-3</v>
      </c>
      <c r="F2254" s="93">
        <f t="shared" si="38"/>
        <v>1.5642106202291603E-3</v>
      </c>
      <c r="K2254" s="69"/>
    </row>
    <row r="2255" spans="1:11" s="50" customFormat="1" x14ac:dyDescent="0.25">
      <c r="A2255" s="98" t="s">
        <v>521</v>
      </c>
      <c r="B2255" s="98" t="s">
        <v>115</v>
      </c>
      <c r="C2255" s="98" t="s">
        <v>497</v>
      </c>
      <c r="D2255" s="98" t="s">
        <v>150</v>
      </c>
      <c r="E2255" s="93">
        <v>1.4039620264468099E-3</v>
      </c>
      <c r="F2255" s="93">
        <f t="shared" si="38"/>
        <v>1.4083375726926105E-3</v>
      </c>
      <c r="K2255" s="69"/>
    </row>
    <row r="2256" spans="1:11" s="50" customFormat="1" x14ac:dyDescent="0.25">
      <c r="A2256" s="98" t="s">
        <v>521</v>
      </c>
      <c r="B2256" s="98" t="s">
        <v>115</v>
      </c>
      <c r="C2256" s="98" t="s">
        <v>497</v>
      </c>
      <c r="D2256" s="98" t="s">
        <v>221</v>
      </c>
      <c r="E2256" s="93">
        <v>3.4022279601465901E-3</v>
      </c>
      <c r="F2256" s="93">
        <f t="shared" si="38"/>
        <v>3.4128312424989288E-3</v>
      </c>
      <c r="K2256" s="69"/>
    </row>
    <row r="2257" spans="1:11" s="50" customFormat="1" x14ac:dyDescent="0.25">
      <c r="A2257" s="98" t="s">
        <v>521</v>
      </c>
      <c r="B2257" s="98" t="s">
        <v>115</v>
      </c>
      <c r="C2257" s="98" t="s">
        <v>497</v>
      </c>
      <c r="D2257" s="98" t="s">
        <v>244</v>
      </c>
      <c r="E2257" s="93">
        <v>2.5928896544108598E-3</v>
      </c>
      <c r="F2257" s="93">
        <f t="shared" si="38"/>
        <v>2.6009705770992362E-3</v>
      </c>
      <c r="K2257" s="69"/>
    </row>
    <row r="2258" spans="1:11" s="50" customFormat="1" x14ac:dyDescent="0.25">
      <c r="A2258" s="98" t="s">
        <v>521</v>
      </c>
      <c r="B2258" s="98" t="s">
        <v>115</v>
      </c>
      <c r="C2258" s="98" t="s">
        <v>497</v>
      </c>
      <c r="D2258" s="98" t="s">
        <v>245</v>
      </c>
      <c r="E2258" s="93">
        <v>3.1502902695788302E-3</v>
      </c>
      <c r="F2258" s="93">
        <f t="shared" si="38"/>
        <v>3.1601083704267023E-3</v>
      </c>
      <c r="K2258" s="69"/>
    </row>
    <row r="2259" spans="1:11" s="50" customFormat="1" x14ac:dyDescent="0.25">
      <c r="A2259" s="98" t="s">
        <v>521</v>
      </c>
      <c r="B2259" s="98" t="s">
        <v>115</v>
      </c>
      <c r="C2259" s="98" t="s">
        <v>497</v>
      </c>
      <c r="D2259" s="98" t="s">
        <v>303</v>
      </c>
      <c r="E2259" s="93">
        <v>1.5687829052553901E-3</v>
      </c>
      <c r="F2259" s="93">
        <f t="shared" si="38"/>
        <v>1.5736721273442089E-3</v>
      </c>
      <c r="K2259" s="69"/>
    </row>
    <row r="2260" spans="1:11" s="50" customFormat="1" x14ac:dyDescent="0.25">
      <c r="A2260" s="98" t="s">
        <v>521</v>
      </c>
      <c r="B2260" s="98" t="s">
        <v>115</v>
      </c>
      <c r="C2260" s="98" t="s">
        <v>497</v>
      </c>
      <c r="D2260" s="98" t="s">
        <v>356</v>
      </c>
      <c r="E2260" s="93">
        <v>8.4522382812040504E-3</v>
      </c>
      <c r="F2260" s="93">
        <f t="shared" si="38"/>
        <v>8.4785802753486739E-3</v>
      </c>
      <c r="K2260" s="69"/>
    </row>
    <row r="2261" spans="1:11" s="50" customFormat="1" x14ac:dyDescent="0.25">
      <c r="A2261" s="98" t="s">
        <v>521</v>
      </c>
      <c r="B2261" s="98" t="s">
        <v>115</v>
      </c>
      <c r="C2261" s="98" t="s">
        <v>497</v>
      </c>
      <c r="D2261" s="98" t="s">
        <v>382</v>
      </c>
      <c r="E2261" s="93">
        <v>2.84540157464259E-3</v>
      </c>
      <c r="F2261" s="93">
        <f t="shared" si="38"/>
        <v>2.8542694684625049E-3</v>
      </c>
      <c r="K2261" s="69"/>
    </row>
    <row r="2262" spans="1:11" s="50" customFormat="1" x14ac:dyDescent="0.25">
      <c r="A2262" s="98" t="s">
        <v>521</v>
      </c>
      <c r="B2262" s="98" t="s">
        <v>115</v>
      </c>
      <c r="C2262" s="98" t="s">
        <v>497</v>
      </c>
      <c r="D2262" s="98" t="s">
        <v>394</v>
      </c>
      <c r="E2262" s="93">
        <v>2.2254180115262101E-4</v>
      </c>
      <c r="F2262" s="93">
        <f t="shared" si="38"/>
        <v>2.2323536830345871E-4</v>
      </c>
      <c r="K2262" s="69"/>
    </row>
    <row r="2263" spans="1:11" s="50" customFormat="1" x14ac:dyDescent="0.25">
      <c r="A2263" s="98" t="s">
        <v>521</v>
      </c>
      <c r="B2263" s="98" t="s">
        <v>115</v>
      </c>
      <c r="C2263" s="98" t="s">
        <v>497</v>
      </c>
      <c r="D2263" s="98" t="s">
        <v>395</v>
      </c>
      <c r="E2263" s="93">
        <v>0</v>
      </c>
      <c r="F2263" s="93">
        <f t="shared" si="38"/>
        <v>0</v>
      </c>
      <c r="K2263" s="69"/>
    </row>
    <row r="2264" spans="1:11" s="50" customFormat="1" x14ac:dyDescent="0.25">
      <c r="A2264" s="98" t="s">
        <v>522</v>
      </c>
      <c r="B2264" s="98" t="s">
        <v>115</v>
      </c>
      <c r="C2264" s="98" t="s">
        <v>497</v>
      </c>
      <c r="D2264" s="98" t="s">
        <v>114</v>
      </c>
      <c r="E2264" s="93">
        <v>1.4801862271194401E-3</v>
      </c>
      <c r="F2264" s="93">
        <f t="shared" si="38"/>
        <v>1.4835343413768937E-3</v>
      </c>
      <c r="K2264" s="69"/>
    </row>
    <row r="2265" spans="1:11" s="50" customFormat="1" x14ac:dyDescent="0.25">
      <c r="A2265" s="98" t="s">
        <v>522</v>
      </c>
      <c r="B2265" s="98" t="s">
        <v>115</v>
      </c>
      <c r="C2265" s="98" t="s">
        <v>497</v>
      </c>
      <c r="D2265" s="98" t="s">
        <v>116</v>
      </c>
      <c r="E2265" s="93">
        <v>1.01598651650081E-2</v>
      </c>
      <c r="F2265" s="93">
        <f t="shared" si="38"/>
        <v>1.0182846320209745E-2</v>
      </c>
      <c r="K2265" s="69"/>
    </row>
    <row r="2266" spans="1:11" s="50" customFormat="1" x14ac:dyDescent="0.25">
      <c r="A2266" s="98" t="s">
        <v>522</v>
      </c>
      <c r="B2266" s="98" t="s">
        <v>115</v>
      </c>
      <c r="C2266" s="98" t="s">
        <v>497</v>
      </c>
      <c r="D2266" s="98" t="s">
        <v>136</v>
      </c>
      <c r="E2266" s="93">
        <v>4.0901091599908302E-3</v>
      </c>
      <c r="F2266" s="93">
        <f t="shared" si="38"/>
        <v>4.0993608018060337E-3</v>
      </c>
      <c r="K2266" s="69"/>
    </row>
    <row r="2267" spans="1:11" s="50" customFormat="1" x14ac:dyDescent="0.25">
      <c r="A2267" s="98" t="s">
        <v>522</v>
      </c>
      <c r="B2267" s="98" t="s">
        <v>115</v>
      </c>
      <c r="C2267" s="98" t="s">
        <v>497</v>
      </c>
      <c r="D2267" s="98" t="s">
        <v>149</v>
      </c>
      <c r="E2267" s="93">
        <v>1.03728384407568E-3</v>
      </c>
      <c r="F2267" s="93">
        <f t="shared" si="38"/>
        <v>1.0396301331869729E-3</v>
      </c>
      <c r="K2267" s="69"/>
    </row>
    <row r="2268" spans="1:11" s="50" customFormat="1" x14ac:dyDescent="0.25">
      <c r="A2268" s="98" t="s">
        <v>522</v>
      </c>
      <c r="B2268" s="98" t="s">
        <v>115</v>
      </c>
      <c r="C2268" s="98" t="s">
        <v>497</v>
      </c>
      <c r="D2268" s="98" t="s">
        <v>150</v>
      </c>
      <c r="E2268" s="93">
        <v>9.6262556185800602E-4</v>
      </c>
      <c r="F2268" s="93">
        <f t="shared" si="38"/>
        <v>9.6480297731370724E-4</v>
      </c>
      <c r="K2268" s="69"/>
    </row>
    <row r="2269" spans="1:11" s="50" customFormat="1" x14ac:dyDescent="0.25">
      <c r="A2269" s="98" t="s">
        <v>522</v>
      </c>
      <c r="B2269" s="98" t="s">
        <v>115</v>
      </c>
      <c r="C2269" s="98" t="s">
        <v>497</v>
      </c>
      <c r="D2269" s="98" t="s">
        <v>221</v>
      </c>
      <c r="E2269" s="93">
        <v>2.1166843058961098E-3</v>
      </c>
      <c r="F2269" s="93">
        <f t="shared" si="38"/>
        <v>2.1214721500019767E-3</v>
      </c>
      <c r="K2269" s="69"/>
    </row>
    <row r="2270" spans="1:11" s="50" customFormat="1" x14ac:dyDescent="0.25">
      <c r="A2270" s="98" t="s">
        <v>522</v>
      </c>
      <c r="B2270" s="98" t="s">
        <v>115</v>
      </c>
      <c r="C2270" s="98" t="s">
        <v>497</v>
      </c>
      <c r="D2270" s="98" t="s">
        <v>244</v>
      </c>
      <c r="E2270" s="93">
        <v>1.6071057114910999E-3</v>
      </c>
      <c r="F2270" s="93">
        <f t="shared" si="38"/>
        <v>1.6107409118782496E-3</v>
      </c>
      <c r="K2270" s="69"/>
    </row>
    <row r="2271" spans="1:11" s="50" customFormat="1" x14ac:dyDescent="0.25">
      <c r="A2271" s="98" t="s">
        <v>522</v>
      </c>
      <c r="B2271" s="98" t="s">
        <v>115</v>
      </c>
      <c r="C2271" s="98" t="s">
        <v>497</v>
      </c>
      <c r="D2271" s="98" t="s">
        <v>245</v>
      </c>
      <c r="E2271" s="93">
        <v>2.0887510661013898E-3</v>
      </c>
      <c r="F2271" s="93">
        <f t="shared" si="38"/>
        <v>2.0934757264830062E-3</v>
      </c>
      <c r="K2271" s="69"/>
    </row>
    <row r="2272" spans="1:11" s="50" customFormat="1" x14ac:dyDescent="0.25">
      <c r="A2272" s="98" t="s">
        <v>522</v>
      </c>
      <c r="B2272" s="98" t="s">
        <v>115</v>
      </c>
      <c r="C2272" s="98" t="s">
        <v>497</v>
      </c>
      <c r="D2272" s="98" t="s">
        <v>303</v>
      </c>
      <c r="E2272" s="93">
        <v>1.1038285536190699E-3</v>
      </c>
      <c r="F2272" s="93">
        <f t="shared" si="38"/>
        <v>1.1063253638517584E-3</v>
      </c>
      <c r="K2272" s="69"/>
    </row>
    <row r="2273" spans="1:11" s="50" customFormat="1" x14ac:dyDescent="0.25">
      <c r="A2273" s="98" t="s">
        <v>522</v>
      </c>
      <c r="B2273" s="98" t="s">
        <v>115</v>
      </c>
      <c r="C2273" s="98" t="s">
        <v>497</v>
      </c>
      <c r="D2273" s="98" t="s">
        <v>356</v>
      </c>
      <c r="E2273" s="93">
        <v>5.6092639179772799E-3</v>
      </c>
      <c r="F2273" s="93">
        <f t="shared" si="38"/>
        <v>5.6219518191031725E-3</v>
      </c>
      <c r="K2273" s="69"/>
    </row>
    <row r="2274" spans="1:11" s="50" customFormat="1" x14ac:dyDescent="0.25">
      <c r="A2274" s="98" t="s">
        <v>522</v>
      </c>
      <c r="B2274" s="98" t="s">
        <v>115</v>
      </c>
      <c r="C2274" s="98" t="s">
        <v>497</v>
      </c>
      <c r="D2274" s="98" t="s">
        <v>382</v>
      </c>
      <c r="E2274" s="93">
        <v>1.9201880453356701E-3</v>
      </c>
      <c r="F2274" s="93">
        <f t="shared" si="38"/>
        <v>1.9245314237929143E-3</v>
      </c>
      <c r="K2274" s="69"/>
    </row>
    <row r="2275" spans="1:11" s="50" customFormat="1" x14ac:dyDescent="0.25">
      <c r="A2275" s="98" t="s">
        <v>522</v>
      </c>
      <c r="B2275" s="98" t="s">
        <v>115</v>
      </c>
      <c r="C2275" s="98" t="s">
        <v>497</v>
      </c>
      <c r="D2275" s="98" t="s">
        <v>394</v>
      </c>
      <c r="E2275" s="93">
        <v>1.20639051737362E-5</v>
      </c>
      <c r="F2275" s="93">
        <f t="shared" si="38"/>
        <v>1.209119318126709E-5</v>
      </c>
      <c r="K2275" s="69"/>
    </row>
    <row r="2276" spans="1:11" s="50" customFormat="1" x14ac:dyDescent="0.25">
      <c r="A2276" s="98" t="s">
        <v>522</v>
      </c>
      <c r="B2276" s="98" t="s">
        <v>115</v>
      </c>
      <c r="C2276" s="98" t="s">
        <v>497</v>
      </c>
      <c r="D2276" s="98" t="s">
        <v>395</v>
      </c>
      <c r="E2276" s="93">
        <v>0</v>
      </c>
      <c r="F2276" s="93">
        <f t="shared" si="38"/>
        <v>0</v>
      </c>
      <c r="K2276" s="69"/>
    </row>
    <row r="2277" spans="1:11" s="50" customFormat="1" x14ac:dyDescent="0.25">
      <c r="A2277" s="98" t="s">
        <v>523</v>
      </c>
      <c r="B2277" s="98" t="s">
        <v>115</v>
      </c>
      <c r="C2277" s="98" t="s">
        <v>497</v>
      </c>
      <c r="D2277" s="98" t="s">
        <v>114</v>
      </c>
      <c r="E2277" s="93">
        <v>3.7850933583403399E-4</v>
      </c>
      <c r="F2277" s="93">
        <f t="shared" si="38"/>
        <v>3.7939528571392705E-4</v>
      </c>
      <c r="K2277" s="69"/>
    </row>
    <row r="2278" spans="1:11" s="50" customFormat="1" x14ac:dyDescent="0.25">
      <c r="A2278" s="98" t="s">
        <v>523</v>
      </c>
      <c r="B2278" s="98" t="s">
        <v>115</v>
      </c>
      <c r="C2278" s="98" t="s">
        <v>497</v>
      </c>
      <c r="D2278" s="98" t="s">
        <v>116</v>
      </c>
      <c r="E2278" s="93">
        <v>2.7475733429449399E-3</v>
      </c>
      <c r="F2278" s="93">
        <f t="shared" si="38"/>
        <v>2.754004392440234E-3</v>
      </c>
      <c r="K2278" s="69"/>
    </row>
    <row r="2279" spans="1:11" s="50" customFormat="1" x14ac:dyDescent="0.25">
      <c r="A2279" s="98" t="s">
        <v>523</v>
      </c>
      <c r="B2279" s="98" t="s">
        <v>115</v>
      </c>
      <c r="C2279" s="98" t="s">
        <v>497</v>
      </c>
      <c r="D2279" s="98" t="s">
        <v>136</v>
      </c>
      <c r="E2279" s="93">
        <v>1.0523957172361099E-3</v>
      </c>
      <c r="F2279" s="93">
        <f t="shared" si="38"/>
        <v>1.0548589850369711E-3</v>
      </c>
      <c r="K2279" s="69"/>
    </row>
    <row r="2280" spans="1:11" s="50" customFormat="1" x14ac:dyDescent="0.25">
      <c r="A2280" s="98" t="s">
        <v>523</v>
      </c>
      <c r="B2280" s="98" t="s">
        <v>115</v>
      </c>
      <c r="C2280" s="98" t="s">
        <v>497</v>
      </c>
      <c r="D2280" s="98" t="s">
        <v>149</v>
      </c>
      <c r="E2280" s="93">
        <v>2.2453605375021999E-4</v>
      </c>
      <c r="F2280" s="93">
        <f t="shared" si="38"/>
        <v>2.2506160932050294E-4</v>
      </c>
      <c r="K2280" s="69"/>
    </row>
    <row r="2281" spans="1:11" s="50" customFormat="1" x14ac:dyDescent="0.25">
      <c r="A2281" s="98" t="s">
        <v>523</v>
      </c>
      <c r="B2281" s="98" t="s">
        <v>115</v>
      </c>
      <c r="C2281" s="98" t="s">
        <v>497</v>
      </c>
      <c r="D2281" s="98" t="s">
        <v>150</v>
      </c>
      <c r="E2281" s="93">
        <v>2.1423194130703999E-4</v>
      </c>
      <c r="F2281" s="93">
        <f t="shared" si="38"/>
        <v>2.1473337877423487E-4</v>
      </c>
      <c r="K2281" s="69"/>
    </row>
    <row r="2282" spans="1:11" s="50" customFormat="1" x14ac:dyDescent="0.25">
      <c r="A2282" s="98" t="s">
        <v>523</v>
      </c>
      <c r="B2282" s="98" t="s">
        <v>115</v>
      </c>
      <c r="C2282" s="98" t="s">
        <v>497</v>
      </c>
      <c r="D2282" s="98" t="s">
        <v>221</v>
      </c>
      <c r="E2282" s="93">
        <v>6.2499673875514598E-4</v>
      </c>
      <c r="F2282" s="93">
        <f t="shared" si="38"/>
        <v>6.2645962416697765E-4</v>
      </c>
      <c r="K2282" s="69"/>
    </row>
    <row r="2283" spans="1:11" s="50" customFormat="1" x14ac:dyDescent="0.25">
      <c r="A2283" s="98" t="s">
        <v>523</v>
      </c>
      <c r="B2283" s="98" t="s">
        <v>115</v>
      </c>
      <c r="C2283" s="98" t="s">
        <v>497</v>
      </c>
      <c r="D2283" s="98" t="s">
        <v>244</v>
      </c>
      <c r="E2283" s="93">
        <v>4.51360229375349E-4</v>
      </c>
      <c r="F2283" s="93">
        <f t="shared" si="38"/>
        <v>4.5241669616003866E-4</v>
      </c>
      <c r="K2283" s="69"/>
    </row>
    <row r="2284" spans="1:11" s="50" customFormat="1" x14ac:dyDescent="0.25">
      <c r="A2284" s="98" t="s">
        <v>523</v>
      </c>
      <c r="B2284" s="98" t="s">
        <v>115</v>
      </c>
      <c r="C2284" s="98" t="s">
        <v>497</v>
      </c>
      <c r="D2284" s="98" t="s">
        <v>245</v>
      </c>
      <c r="E2284" s="93">
        <v>5.2314528718386602E-4</v>
      </c>
      <c r="F2284" s="93">
        <f t="shared" si="38"/>
        <v>5.2436977614746293E-4</v>
      </c>
      <c r="K2284" s="69"/>
    </row>
    <row r="2285" spans="1:11" s="50" customFormat="1" x14ac:dyDescent="0.25">
      <c r="A2285" s="98" t="s">
        <v>523</v>
      </c>
      <c r="B2285" s="98" t="s">
        <v>115</v>
      </c>
      <c r="C2285" s="98" t="s">
        <v>497</v>
      </c>
      <c r="D2285" s="98" t="s">
        <v>303</v>
      </c>
      <c r="E2285" s="93">
        <v>2.2680916976002899E-4</v>
      </c>
      <c r="F2285" s="93">
        <f t="shared" si="38"/>
        <v>2.273400458512746E-4</v>
      </c>
      <c r="K2285" s="69"/>
    </row>
    <row r="2286" spans="1:11" s="50" customFormat="1" x14ac:dyDescent="0.25">
      <c r="A2286" s="98" t="s">
        <v>523</v>
      </c>
      <c r="B2286" s="98" t="s">
        <v>115</v>
      </c>
      <c r="C2286" s="98" t="s">
        <v>497</v>
      </c>
      <c r="D2286" s="98" t="s">
        <v>356</v>
      </c>
      <c r="E2286" s="93">
        <v>1.3684312964114399E-3</v>
      </c>
      <c r="F2286" s="93">
        <f t="shared" si="38"/>
        <v>1.3716342862135969E-3</v>
      </c>
      <c r="K2286" s="69"/>
    </row>
    <row r="2287" spans="1:11" s="50" customFormat="1" x14ac:dyDescent="0.25">
      <c r="A2287" s="98" t="s">
        <v>523</v>
      </c>
      <c r="B2287" s="98" t="s">
        <v>115</v>
      </c>
      <c r="C2287" s="98" t="s">
        <v>497</v>
      </c>
      <c r="D2287" s="98" t="s">
        <v>382</v>
      </c>
      <c r="E2287" s="93">
        <v>4.5837633271817401E-4</v>
      </c>
      <c r="F2287" s="93">
        <f t="shared" si="38"/>
        <v>4.5944922159691905E-4</v>
      </c>
      <c r="K2287" s="69"/>
    </row>
    <row r="2288" spans="1:11" s="50" customFormat="1" x14ac:dyDescent="0.25">
      <c r="A2288" s="98" t="s">
        <v>523</v>
      </c>
      <c r="B2288" s="98" t="s">
        <v>115</v>
      </c>
      <c r="C2288" s="98" t="s">
        <v>497</v>
      </c>
      <c r="D2288" s="98" t="s">
        <v>394</v>
      </c>
      <c r="E2288" s="93">
        <v>3.64984642755805E-5</v>
      </c>
      <c r="F2288" s="93">
        <f t="shared" si="38"/>
        <v>3.6583893634859002E-5</v>
      </c>
      <c r="K2288" s="69"/>
    </row>
    <row r="2289" spans="1:11" s="50" customFormat="1" x14ac:dyDescent="0.25">
      <c r="A2289" s="98" t="s">
        <v>523</v>
      </c>
      <c r="B2289" s="98" t="s">
        <v>115</v>
      </c>
      <c r="C2289" s="98" t="s">
        <v>497</v>
      </c>
      <c r="D2289" s="98" t="s">
        <v>395</v>
      </c>
      <c r="E2289" s="93">
        <v>0</v>
      </c>
      <c r="F2289" s="93">
        <f t="shared" si="38"/>
        <v>0</v>
      </c>
      <c r="K2289" s="69"/>
    </row>
    <row r="2290" spans="1:11" s="50" customFormat="1" x14ac:dyDescent="0.25">
      <c r="A2290" s="98" t="s">
        <v>524</v>
      </c>
      <c r="B2290" s="98" t="s">
        <v>115</v>
      </c>
      <c r="C2290" s="98" t="s">
        <v>497</v>
      </c>
      <c r="D2290" s="98" t="s">
        <v>114</v>
      </c>
      <c r="E2290" s="93">
        <v>2.96569638751672E-4</v>
      </c>
      <c r="F2290" s="93">
        <f t="shared" si="38"/>
        <v>2.9673342420931371E-4</v>
      </c>
      <c r="K2290" s="69"/>
    </row>
    <row r="2291" spans="1:11" s="50" customFormat="1" x14ac:dyDescent="0.25">
      <c r="A2291" s="98" t="s">
        <v>524</v>
      </c>
      <c r="B2291" s="98" t="s">
        <v>115</v>
      </c>
      <c r="C2291" s="98" t="s">
        <v>497</v>
      </c>
      <c r="D2291" s="98" t="s">
        <v>116</v>
      </c>
      <c r="E2291" s="93">
        <v>2.1162902276713699E-3</v>
      </c>
      <c r="F2291" s="93">
        <f t="shared" si="38"/>
        <v>2.1174589837345357E-3</v>
      </c>
      <c r="K2291" s="69"/>
    </row>
    <row r="2292" spans="1:11" s="50" customFormat="1" x14ac:dyDescent="0.25">
      <c r="A2292" s="98" t="s">
        <v>524</v>
      </c>
      <c r="B2292" s="98" t="s">
        <v>115</v>
      </c>
      <c r="C2292" s="98" t="s">
        <v>497</v>
      </c>
      <c r="D2292" s="98" t="s">
        <v>136</v>
      </c>
      <c r="E2292" s="93">
        <v>8.2652732704232104E-4</v>
      </c>
      <c r="F2292" s="93">
        <f t="shared" si="38"/>
        <v>8.2698379034410352E-4</v>
      </c>
      <c r="K2292" s="69"/>
    </row>
    <row r="2293" spans="1:11" s="50" customFormat="1" x14ac:dyDescent="0.25">
      <c r="A2293" s="98" t="s">
        <v>524</v>
      </c>
      <c r="B2293" s="98" t="s">
        <v>115</v>
      </c>
      <c r="C2293" s="98" t="s">
        <v>497</v>
      </c>
      <c r="D2293" s="98" t="s">
        <v>149</v>
      </c>
      <c r="E2293" s="93">
        <v>1.9943915854723899E-4</v>
      </c>
      <c r="F2293" s="93">
        <f t="shared" si="38"/>
        <v>1.9954930210067836E-4</v>
      </c>
      <c r="K2293" s="69"/>
    </row>
    <row r="2294" spans="1:11" s="50" customFormat="1" x14ac:dyDescent="0.25">
      <c r="A2294" s="98" t="s">
        <v>524</v>
      </c>
      <c r="B2294" s="98" t="s">
        <v>115</v>
      </c>
      <c r="C2294" s="98" t="s">
        <v>497</v>
      </c>
      <c r="D2294" s="98" t="s">
        <v>150</v>
      </c>
      <c r="E2294" s="93">
        <v>1.8435641992785E-4</v>
      </c>
      <c r="F2294" s="93">
        <f t="shared" si="38"/>
        <v>1.8445823379097559E-4</v>
      </c>
      <c r="K2294" s="69"/>
    </row>
    <row r="2295" spans="1:11" s="50" customFormat="1" x14ac:dyDescent="0.25">
      <c r="A2295" s="98" t="s">
        <v>524</v>
      </c>
      <c r="B2295" s="98" t="s">
        <v>115</v>
      </c>
      <c r="C2295" s="98" t="s">
        <v>497</v>
      </c>
      <c r="D2295" s="98" t="s">
        <v>221</v>
      </c>
      <c r="E2295" s="93">
        <v>4.5687587327525401E-4</v>
      </c>
      <c r="F2295" s="93">
        <f t="shared" si="38"/>
        <v>4.5712819048582493E-4</v>
      </c>
      <c r="K2295" s="69"/>
    </row>
    <row r="2296" spans="1:11" s="50" customFormat="1" x14ac:dyDescent="0.25">
      <c r="A2296" s="98" t="s">
        <v>524</v>
      </c>
      <c r="B2296" s="98" t="s">
        <v>115</v>
      </c>
      <c r="C2296" s="98" t="s">
        <v>497</v>
      </c>
      <c r="D2296" s="98" t="s">
        <v>244</v>
      </c>
      <c r="E2296" s="93">
        <v>3.43924653153325E-4</v>
      </c>
      <c r="F2296" s="93">
        <f t="shared" si="38"/>
        <v>3.4411459119603258E-4</v>
      </c>
      <c r="K2296" s="69"/>
    </row>
    <row r="2297" spans="1:11" s="50" customFormat="1" x14ac:dyDescent="0.25">
      <c r="A2297" s="98" t="s">
        <v>524</v>
      </c>
      <c r="B2297" s="98" t="s">
        <v>115</v>
      </c>
      <c r="C2297" s="98" t="s">
        <v>497</v>
      </c>
      <c r="D2297" s="98" t="s">
        <v>245</v>
      </c>
      <c r="E2297" s="93">
        <v>4.0387517917656599E-4</v>
      </c>
      <c r="F2297" s="93">
        <f t="shared" si="38"/>
        <v>4.0409822588266173E-4</v>
      </c>
      <c r="K2297" s="69"/>
    </row>
    <row r="2298" spans="1:11" s="50" customFormat="1" x14ac:dyDescent="0.25">
      <c r="A2298" s="98" t="s">
        <v>524</v>
      </c>
      <c r="B2298" s="98" t="s">
        <v>115</v>
      </c>
      <c r="C2298" s="98" t="s">
        <v>497</v>
      </c>
      <c r="D2298" s="98" t="s">
        <v>303</v>
      </c>
      <c r="E2298" s="93">
        <v>1.9801760926373201E-4</v>
      </c>
      <c r="F2298" s="93">
        <f t="shared" si="38"/>
        <v>1.981269677432139E-4</v>
      </c>
      <c r="K2298" s="69"/>
    </row>
    <row r="2299" spans="1:11" s="50" customFormat="1" x14ac:dyDescent="0.25">
      <c r="A2299" s="98" t="s">
        <v>524</v>
      </c>
      <c r="B2299" s="98" t="s">
        <v>115</v>
      </c>
      <c r="C2299" s="98" t="s">
        <v>497</v>
      </c>
      <c r="D2299" s="98" t="s">
        <v>356</v>
      </c>
      <c r="E2299" s="93">
        <v>1.1308830750930299E-3</v>
      </c>
      <c r="F2299" s="93">
        <f t="shared" si="38"/>
        <v>1.1315076238592929E-3</v>
      </c>
      <c r="K2299" s="69"/>
    </row>
    <row r="2300" spans="1:11" s="50" customFormat="1" x14ac:dyDescent="0.25">
      <c r="A2300" s="98" t="s">
        <v>524</v>
      </c>
      <c r="B2300" s="98" t="s">
        <v>115</v>
      </c>
      <c r="C2300" s="98" t="s">
        <v>497</v>
      </c>
      <c r="D2300" s="98" t="s">
        <v>382</v>
      </c>
      <c r="E2300" s="93">
        <v>3.8723150518677699E-4</v>
      </c>
      <c r="F2300" s="93">
        <f t="shared" si="38"/>
        <v>3.8744536015034394E-4</v>
      </c>
      <c r="K2300" s="69"/>
    </row>
    <row r="2301" spans="1:11" s="50" customFormat="1" x14ac:dyDescent="0.25">
      <c r="A2301" s="98" t="s">
        <v>524</v>
      </c>
      <c r="B2301" s="98" t="s">
        <v>115</v>
      </c>
      <c r="C2301" s="98" t="s">
        <v>497</v>
      </c>
      <c r="D2301" s="98" t="s">
        <v>394</v>
      </c>
      <c r="E2301" s="93">
        <v>9.8315592398457498E-6</v>
      </c>
      <c r="F2301" s="93">
        <f t="shared" si="38"/>
        <v>9.8369888800348396E-6</v>
      </c>
      <c r="K2301" s="69"/>
    </row>
    <row r="2302" spans="1:11" s="50" customFormat="1" x14ac:dyDescent="0.25">
      <c r="A2302" s="98" t="s">
        <v>524</v>
      </c>
      <c r="B2302" s="98" t="s">
        <v>115</v>
      </c>
      <c r="C2302" s="98" t="s">
        <v>497</v>
      </c>
      <c r="D2302" s="98" t="s">
        <v>395</v>
      </c>
      <c r="E2302" s="93">
        <v>0</v>
      </c>
      <c r="F2302" s="93">
        <f t="shared" si="38"/>
        <v>0</v>
      </c>
      <c r="K2302" s="69"/>
    </row>
    <row r="2303" spans="1:11" s="50" customFormat="1" x14ac:dyDescent="0.25">
      <c r="A2303" s="98" t="s">
        <v>518</v>
      </c>
      <c r="B2303" s="98" t="s">
        <v>74</v>
      </c>
      <c r="C2303" s="98" t="s">
        <v>498</v>
      </c>
      <c r="D2303" s="98" t="s">
        <v>73</v>
      </c>
      <c r="E2303" s="93">
        <v>6.2138475945853496E-5</v>
      </c>
      <c r="F2303" s="93">
        <f t="shared" ref="F2303:F2366" si="39">E2303+(E2303*VLOOKUP(A2303,$A$29:$F$36,6,0))</f>
        <v>6.2219575196105286E-5</v>
      </c>
      <c r="K2303" s="69"/>
    </row>
    <row r="2304" spans="1:11" s="50" customFormat="1" x14ac:dyDescent="0.25">
      <c r="A2304" s="98" t="s">
        <v>518</v>
      </c>
      <c r="B2304" s="98" t="s">
        <v>74</v>
      </c>
      <c r="C2304" s="98" t="s">
        <v>498</v>
      </c>
      <c r="D2304" s="98" t="s">
        <v>124</v>
      </c>
      <c r="E2304" s="93">
        <v>3.7531943924936002E-4</v>
      </c>
      <c r="F2304" s="93">
        <f t="shared" si="39"/>
        <v>3.758092826944192E-4</v>
      </c>
      <c r="K2304" s="69"/>
    </row>
    <row r="2305" spans="1:11" s="50" customFormat="1" x14ac:dyDescent="0.25">
      <c r="A2305" s="98" t="s">
        <v>518</v>
      </c>
      <c r="B2305" s="98" t="s">
        <v>74</v>
      </c>
      <c r="C2305" s="98" t="s">
        <v>498</v>
      </c>
      <c r="D2305" s="98" t="s">
        <v>144</v>
      </c>
      <c r="E2305" s="93">
        <v>1.4163773528387399E-3</v>
      </c>
      <c r="F2305" s="93">
        <f t="shared" si="39"/>
        <v>1.4182259199244363E-3</v>
      </c>
      <c r="K2305" s="69"/>
    </row>
    <row r="2306" spans="1:11" s="50" customFormat="1" x14ac:dyDescent="0.25">
      <c r="A2306" s="98" t="s">
        <v>518</v>
      </c>
      <c r="B2306" s="98" t="s">
        <v>74</v>
      </c>
      <c r="C2306" s="98" t="s">
        <v>498</v>
      </c>
      <c r="D2306" s="98" t="s">
        <v>154</v>
      </c>
      <c r="E2306" s="93">
        <v>1.1593148391937601E-3</v>
      </c>
      <c r="F2306" s="93">
        <f t="shared" si="39"/>
        <v>1.1608279043733168E-3</v>
      </c>
      <c r="K2306" s="69"/>
    </row>
    <row r="2307" spans="1:11" s="50" customFormat="1" x14ac:dyDescent="0.25">
      <c r="A2307" s="98" t="s">
        <v>518</v>
      </c>
      <c r="B2307" s="98" t="s">
        <v>74</v>
      </c>
      <c r="C2307" s="98" t="s">
        <v>498</v>
      </c>
      <c r="D2307" s="98" t="s">
        <v>219</v>
      </c>
      <c r="E2307" s="93">
        <v>0</v>
      </c>
      <c r="F2307" s="93">
        <f t="shared" si="39"/>
        <v>0</v>
      </c>
      <c r="K2307" s="69"/>
    </row>
    <row r="2308" spans="1:11" s="50" customFormat="1" x14ac:dyDescent="0.25">
      <c r="A2308" s="98" t="s">
        <v>518</v>
      </c>
      <c r="B2308" s="98" t="s">
        <v>74</v>
      </c>
      <c r="C2308" s="98" t="s">
        <v>498</v>
      </c>
      <c r="D2308" s="98" t="s">
        <v>220</v>
      </c>
      <c r="E2308" s="93">
        <v>0</v>
      </c>
      <c r="F2308" s="93">
        <f t="shared" si="39"/>
        <v>0</v>
      </c>
      <c r="K2308" s="69"/>
    </row>
    <row r="2309" spans="1:11" s="50" customFormat="1" x14ac:dyDescent="0.25">
      <c r="A2309" s="98" t="s">
        <v>518</v>
      </c>
      <c r="B2309" s="98" t="s">
        <v>74</v>
      </c>
      <c r="C2309" s="98" t="s">
        <v>498</v>
      </c>
      <c r="D2309" s="98" t="s">
        <v>295</v>
      </c>
      <c r="E2309" s="93">
        <v>6.4660988181059097E-5</v>
      </c>
      <c r="F2309" s="93">
        <f t="shared" si="39"/>
        <v>6.4745379656424426E-5</v>
      </c>
      <c r="K2309" s="69"/>
    </row>
    <row r="2310" spans="1:11" s="50" customFormat="1" x14ac:dyDescent="0.25">
      <c r="A2310" s="98" t="s">
        <v>518</v>
      </c>
      <c r="B2310" s="98" t="s">
        <v>74</v>
      </c>
      <c r="C2310" s="98" t="s">
        <v>498</v>
      </c>
      <c r="D2310" s="98" t="s">
        <v>125</v>
      </c>
      <c r="E2310" s="93">
        <v>4.4863388086867898E-4</v>
      </c>
      <c r="F2310" s="93">
        <f t="shared" si="39"/>
        <v>4.4921940973500818E-4</v>
      </c>
      <c r="K2310" s="69"/>
    </row>
    <row r="2311" spans="1:11" s="50" customFormat="1" x14ac:dyDescent="0.25">
      <c r="A2311" s="98" t="s">
        <v>518</v>
      </c>
      <c r="B2311" s="98" t="s">
        <v>74</v>
      </c>
      <c r="C2311" s="98" t="s">
        <v>498</v>
      </c>
      <c r="D2311" s="98" t="s">
        <v>310</v>
      </c>
      <c r="E2311" s="93">
        <v>4.6933197805038598E-4</v>
      </c>
      <c r="F2311" s="93">
        <f t="shared" si="39"/>
        <v>4.699445207778942E-4</v>
      </c>
      <c r="K2311" s="69"/>
    </row>
    <row r="2312" spans="1:11" s="50" customFormat="1" x14ac:dyDescent="0.25">
      <c r="A2312" s="98" t="s">
        <v>519</v>
      </c>
      <c r="B2312" s="98" t="s">
        <v>74</v>
      </c>
      <c r="C2312" s="98" t="s">
        <v>498</v>
      </c>
      <c r="D2312" s="98" t="s">
        <v>73</v>
      </c>
      <c r="E2312" s="93">
        <v>2.1699333852007901E-5</v>
      </c>
      <c r="F2312" s="93">
        <f t="shared" si="39"/>
        <v>2.1752854239001016E-5</v>
      </c>
      <c r="K2312" s="69"/>
    </row>
    <row r="2313" spans="1:11" s="50" customFormat="1" x14ac:dyDescent="0.25">
      <c r="A2313" s="98" t="s">
        <v>519</v>
      </c>
      <c r="B2313" s="98" t="s">
        <v>74</v>
      </c>
      <c r="C2313" s="98" t="s">
        <v>498</v>
      </c>
      <c r="D2313" s="98" t="s">
        <v>124</v>
      </c>
      <c r="E2313" s="93">
        <v>0</v>
      </c>
      <c r="F2313" s="93">
        <f t="shared" si="39"/>
        <v>0</v>
      </c>
      <c r="K2313" s="69"/>
    </row>
    <row r="2314" spans="1:11" s="50" customFormat="1" x14ac:dyDescent="0.25">
      <c r="A2314" s="98" t="s">
        <v>519</v>
      </c>
      <c r="B2314" s="98" t="s">
        <v>74</v>
      </c>
      <c r="C2314" s="98" t="s">
        <v>498</v>
      </c>
      <c r="D2314" s="98" t="s">
        <v>144</v>
      </c>
      <c r="E2314" s="93">
        <v>3.5219898887343899E-4</v>
      </c>
      <c r="F2314" s="93">
        <f t="shared" si="39"/>
        <v>3.5306767112477667E-4</v>
      </c>
      <c r="K2314" s="69"/>
    </row>
    <row r="2315" spans="1:11" s="50" customFormat="1" x14ac:dyDescent="0.25">
      <c r="A2315" s="98" t="s">
        <v>519</v>
      </c>
      <c r="B2315" s="98" t="s">
        <v>74</v>
      </c>
      <c r="C2315" s="98" t="s">
        <v>498</v>
      </c>
      <c r="D2315" s="98" t="s">
        <v>154</v>
      </c>
      <c r="E2315" s="93">
        <v>2.85274706276828E-4</v>
      </c>
      <c r="F2315" s="93">
        <f t="shared" si="39"/>
        <v>2.85978322930842E-4</v>
      </c>
      <c r="K2315" s="69"/>
    </row>
    <row r="2316" spans="1:11" s="50" customFormat="1" x14ac:dyDescent="0.25">
      <c r="A2316" s="98" t="s">
        <v>519</v>
      </c>
      <c r="B2316" s="98" t="s">
        <v>74</v>
      </c>
      <c r="C2316" s="98" t="s">
        <v>498</v>
      </c>
      <c r="D2316" s="98" t="s">
        <v>219</v>
      </c>
      <c r="E2316" s="93">
        <v>0</v>
      </c>
      <c r="F2316" s="93">
        <f t="shared" si="39"/>
        <v>0</v>
      </c>
      <c r="K2316" s="69"/>
    </row>
    <row r="2317" spans="1:11" s="50" customFormat="1" x14ac:dyDescent="0.25">
      <c r="A2317" s="98" t="s">
        <v>519</v>
      </c>
      <c r="B2317" s="98" t="s">
        <v>74</v>
      </c>
      <c r="C2317" s="98" t="s">
        <v>498</v>
      </c>
      <c r="D2317" s="98" t="s">
        <v>220</v>
      </c>
      <c r="E2317" s="93">
        <v>0</v>
      </c>
      <c r="F2317" s="93">
        <f t="shared" si="39"/>
        <v>0</v>
      </c>
      <c r="K2317" s="69"/>
    </row>
    <row r="2318" spans="1:11" s="50" customFormat="1" x14ac:dyDescent="0.25">
      <c r="A2318" s="98" t="s">
        <v>519</v>
      </c>
      <c r="B2318" s="98" t="s">
        <v>74</v>
      </c>
      <c r="C2318" s="98" t="s">
        <v>498</v>
      </c>
      <c r="D2318" s="98" t="s">
        <v>295</v>
      </c>
      <c r="E2318" s="93">
        <v>1.65975102572681E-5</v>
      </c>
      <c r="F2318" s="93">
        <f t="shared" si="39"/>
        <v>1.6638447236170287E-5</v>
      </c>
      <c r="K2318" s="69"/>
    </row>
    <row r="2319" spans="1:11" s="50" customFormat="1" x14ac:dyDescent="0.25">
      <c r="A2319" s="98" t="s">
        <v>519</v>
      </c>
      <c r="B2319" s="98" t="s">
        <v>74</v>
      </c>
      <c r="C2319" s="98" t="s">
        <v>498</v>
      </c>
      <c r="D2319" s="98" t="s">
        <v>125</v>
      </c>
      <c r="E2319" s="93">
        <v>1.07758134891921E-4</v>
      </c>
      <c r="F2319" s="93">
        <f t="shared" si="39"/>
        <v>1.0802391526658159E-4</v>
      </c>
      <c r="K2319" s="69"/>
    </row>
    <row r="2320" spans="1:11" s="50" customFormat="1" x14ac:dyDescent="0.25">
      <c r="A2320" s="98" t="s">
        <v>519</v>
      </c>
      <c r="B2320" s="98" t="s">
        <v>74</v>
      </c>
      <c r="C2320" s="98" t="s">
        <v>498</v>
      </c>
      <c r="D2320" s="98" t="s">
        <v>310</v>
      </c>
      <c r="E2320" s="93">
        <v>8.9985140006968597E-5</v>
      </c>
      <c r="F2320" s="93">
        <f t="shared" si="39"/>
        <v>9.0207084125145149E-5</v>
      </c>
      <c r="K2320" s="69"/>
    </row>
    <row r="2321" spans="1:11" s="50" customFormat="1" x14ac:dyDescent="0.25">
      <c r="A2321" s="98" t="s">
        <v>520</v>
      </c>
      <c r="B2321" s="98" t="s">
        <v>74</v>
      </c>
      <c r="C2321" s="98" t="s">
        <v>498</v>
      </c>
      <c r="D2321" s="98" t="s">
        <v>73</v>
      </c>
      <c r="E2321" s="93">
        <v>2.1364515305869201E-5</v>
      </c>
      <c r="F2321" s="93">
        <f t="shared" si="39"/>
        <v>2.1364515305869201E-5</v>
      </c>
      <c r="K2321" s="69"/>
    </row>
    <row r="2322" spans="1:11" s="50" customFormat="1" x14ac:dyDescent="0.25">
      <c r="A2322" s="98" t="s">
        <v>520</v>
      </c>
      <c r="B2322" s="98" t="s">
        <v>74</v>
      </c>
      <c r="C2322" s="98" t="s">
        <v>498</v>
      </c>
      <c r="D2322" s="98" t="s">
        <v>124</v>
      </c>
      <c r="E2322" s="93">
        <v>0</v>
      </c>
      <c r="F2322" s="93">
        <f t="shared" si="39"/>
        <v>0</v>
      </c>
      <c r="K2322" s="69"/>
    </row>
    <row r="2323" spans="1:11" s="50" customFormat="1" x14ac:dyDescent="0.25">
      <c r="A2323" s="98" t="s">
        <v>520</v>
      </c>
      <c r="B2323" s="98" t="s">
        <v>74</v>
      </c>
      <c r="C2323" s="98" t="s">
        <v>498</v>
      </c>
      <c r="D2323" s="98" t="s">
        <v>144</v>
      </c>
      <c r="E2323" s="93">
        <v>3.4139842261477198E-4</v>
      </c>
      <c r="F2323" s="93">
        <f t="shared" si="39"/>
        <v>3.4139842261477198E-4</v>
      </c>
      <c r="K2323" s="69"/>
    </row>
    <row r="2324" spans="1:11" s="50" customFormat="1" x14ac:dyDescent="0.25">
      <c r="A2324" s="98" t="s">
        <v>520</v>
      </c>
      <c r="B2324" s="98" t="s">
        <v>74</v>
      </c>
      <c r="C2324" s="98" t="s">
        <v>498</v>
      </c>
      <c r="D2324" s="98" t="s">
        <v>154</v>
      </c>
      <c r="E2324" s="93">
        <v>2.7817048200458599E-4</v>
      </c>
      <c r="F2324" s="93">
        <f t="shared" si="39"/>
        <v>2.7817048200458599E-4</v>
      </c>
      <c r="K2324" s="69"/>
    </row>
    <row r="2325" spans="1:11" s="50" customFormat="1" x14ac:dyDescent="0.25">
      <c r="A2325" s="98" t="s">
        <v>520</v>
      </c>
      <c r="B2325" s="98" t="s">
        <v>74</v>
      </c>
      <c r="C2325" s="98" t="s">
        <v>498</v>
      </c>
      <c r="D2325" s="98" t="s">
        <v>219</v>
      </c>
      <c r="E2325" s="93">
        <v>0</v>
      </c>
      <c r="F2325" s="93">
        <f t="shared" si="39"/>
        <v>0</v>
      </c>
      <c r="K2325" s="69"/>
    </row>
    <row r="2326" spans="1:11" s="50" customFormat="1" x14ac:dyDescent="0.25">
      <c r="A2326" s="98" t="s">
        <v>520</v>
      </c>
      <c r="B2326" s="98" t="s">
        <v>74</v>
      </c>
      <c r="C2326" s="98" t="s">
        <v>498</v>
      </c>
      <c r="D2326" s="98" t="s">
        <v>220</v>
      </c>
      <c r="E2326" s="93">
        <v>0</v>
      </c>
      <c r="F2326" s="93">
        <f t="shared" si="39"/>
        <v>0</v>
      </c>
      <c r="K2326" s="69"/>
    </row>
    <row r="2327" spans="1:11" s="50" customFormat="1" x14ac:dyDescent="0.25">
      <c r="A2327" s="98" t="s">
        <v>520</v>
      </c>
      <c r="B2327" s="98" t="s">
        <v>74</v>
      </c>
      <c r="C2327" s="98" t="s">
        <v>498</v>
      </c>
      <c r="D2327" s="98" t="s">
        <v>295</v>
      </c>
      <c r="E2327" s="93">
        <v>1.6129712998617901E-5</v>
      </c>
      <c r="F2327" s="93">
        <f t="shared" si="39"/>
        <v>1.6129712998617901E-5</v>
      </c>
      <c r="K2327" s="69"/>
    </row>
    <row r="2328" spans="1:11" s="50" customFormat="1" x14ac:dyDescent="0.25">
      <c r="A2328" s="98" t="s">
        <v>520</v>
      </c>
      <c r="B2328" s="98" t="s">
        <v>74</v>
      </c>
      <c r="C2328" s="98" t="s">
        <v>498</v>
      </c>
      <c r="D2328" s="98" t="s">
        <v>125</v>
      </c>
      <c r="E2328" s="93">
        <v>1.0503148191114701E-4</v>
      </c>
      <c r="F2328" s="93">
        <f t="shared" si="39"/>
        <v>1.0503148191114701E-4</v>
      </c>
      <c r="K2328" s="69"/>
    </row>
    <row r="2329" spans="1:11" s="50" customFormat="1" x14ac:dyDescent="0.25">
      <c r="A2329" s="98" t="s">
        <v>520</v>
      </c>
      <c r="B2329" s="98" t="s">
        <v>74</v>
      </c>
      <c r="C2329" s="98" t="s">
        <v>498</v>
      </c>
      <c r="D2329" s="98" t="s">
        <v>310</v>
      </c>
      <c r="E2329" s="93">
        <v>8.7146357516965504E-5</v>
      </c>
      <c r="F2329" s="93">
        <f t="shared" si="39"/>
        <v>8.7146357516965504E-5</v>
      </c>
      <c r="K2329" s="69"/>
    </row>
    <row r="2330" spans="1:11" s="50" customFormat="1" x14ac:dyDescent="0.25">
      <c r="A2330" s="98" t="s">
        <v>521</v>
      </c>
      <c r="B2330" s="98" t="s">
        <v>74</v>
      </c>
      <c r="C2330" s="98" t="s">
        <v>498</v>
      </c>
      <c r="D2330" s="98" t="s">
        <v>73</v>
      </c>
      <c r="E2330" s="93">
        <v>3.4679380089682097E-5</v>
      </c>
      <c r="F2330" s="93">
        <f t="shared" si="39"/>
        <v>3.4787460813020559E-5</v>
      </c>
      <c r="K2330" s="69"/>
    </row>
    <row r="2331" spans="1:11" s="50" customFormat="1" x14ac:dyDescent="0.25">
      <c r="A2331" s="98" t="s">
        <v>521</v>
      </c>
      <c r="B2331" s="98" t="s">
        <v>74</v>
      </c>
      <c r="C2331" s="98" t="s">
        <v>498</v>
      </c>
      <c r="D2331" s="98" t="s">
        <v>124</v>
      </c>
      <c r="E2331" s="93">
        <v>2.0561351770854801E-4</v>
      </c>
      <c r="F2331" s="93">
        <f t="shared" si="39"/>
        <v>2.0625432667527798E-4</v>
      </c>
      <c r="K2331" s="69"/>
    </row>
    <row r="2332" spans="1:11" s="50" customFormat="1" x14ac:dyDescent="0.25">
      <c r="A2332" s="98" t="s">
        <v>521</v>
      </c>
      <c r="B2332" s="98" t="s">
        <v>74</v>
      </c>
      <c r="C2332" s="98" t="s">
        <v>498</v>
      </c>
      <c r="D2332" s="98" t="s">
        <v>144</v>
      </c>
      <c r="E2332" s="93">
        <v>5.5528161133870397E-4</v>
      </c>
      <c r="F2332" s="93">
        <f t="shared" si="39"/>
        <v>5.5701218547396329E-4</v>
      </c>
      <c r="K2332" s="69"/>
    </row>
    <row r="2333" spans="1:11" s="50" customFormat="1" x14ac:dyDescent="0.25">
      <c r="A2333" s="98" t="s">
        <v>521</v>
      </c>
      <c r="B2333" s="98" t="s">
        <v>74</v>
      </c>
      <c r="C2333" s="98" t="s">
        <v>498</v>
      </c>
      <c r="D2333" s="98" t="s">
        <v>154</v>
      </c>
      <c r="E2333" s="93">
        <v>3.5345134720719102E-4</v>
      </c>
      <c r="F2333" s="93">
        <f t="shared" si="39"/>
        <v>3.5455290315116454E-4</v>
      </c>
      <c r="K2333" s="69"/>
    </row>
    <row r="2334" spans="1:11" s="50" customFormat="1" x14ac:dyDescent="0.25">
      <c r="A2334" s="98" t="s">
        <v>521</v>
      </c>
      <c r="B2334" s="98" t="s">
        <v>74</v>
      </c>
      <c r="C2334" s="98" t="s">
        <v>498</v>
      </c>
      <c r="D2334" s="98" t="s">
        <v>219</v>
      </c>
      <c r="E2334" s="93">
        <v>0</v>
      </c>
      <c r="F2334" s="93">
        <f t="shared" si="39"/>
        <v>0</v>
      </c>
      <c r="K2334" s="69"/>
    </row>
    <row r="2335" spans="1:11" s="50" customFormat="1" x14ac:dyDescent="0.25">
      <c r="A2335" s="98" t="s">
        <v>521</v>
      </c>
      <c r="B2335" s="98" t="s">
        <v>74</v>
      </c>
      <c r="C2335" s="98" t="s">
        <v>498</v>
      </c>
      <c r="D2335" s="98" t="s">
        <v>220</v>
      </c>
      <c r="E2335" s="93">
        <v>0</v>
      </c>
      <c r="F2335" s="93">
        <f t="shared" si="39"/>
        <v>0</v>
      </c>
      <c r="K2335" s="69"/>
    </row>
    <row r="2336" spans="1:11" s="50" customFormat="1" x14ac:dyDescent="0.25">
      <c r="A2336" s="98" t="s">
        <v>521</v>
      </c>
      <c r="B2336" s="98" t="s">
        <v>74</v>
      </c>
      <c r="C2336" s="98" t="s">
        <v>498</v>
      </c>
      <c r="D2336" s="98" t="s">
        <v>295</v>
      </c>
      <c r="E2336" s="93">
        <v>2.5790717794817601E-5</v>
      </c>
      <c r="F2336" s="93">
        <f t="shared" si="39"/>
        <v>2.5871096377925877E-5</v>
      </c>
      <c r="K2336" s="69"/>
    </row>
    <row r="2337" spans="1:11" s="50" customFormat="1" x14ac:dyDescent="0.25">
      <c r="A2337" s="98" t="s">
        <v>521</v>
      </c>
      <c r="B2337" s="98" t="s">
        <v>74</v>
      </c>
      <c r="C2337" s="98" t="s">
        <v>498</v>
      </c>
      <c r="D2337" s="98" t="s">
        <v>125</v>
      </c>
      <c r="E2337" s="93">
        <v>2.26257371567832E-4</v>
      </c>
      <c r="F2337" s="93">
        <f t="shared" si="39"/>
        <v>2.269625185547871E-4</v>
      </c>
      <c r="K2337" s="69"/>
    </row>
    <row r="2338" spans="1:11" s="50" customFormat="1" x14ac:dyDescent="0.25">
      <c r="A2338" s="98" t="s">
        <v>521</v>
      </c>
      <c r="B2338" s="98" t="s">
        <v>74</v>
      </c>
      <c r="C2338" s="98" t="s">
        <v>498</v>
      </c>
      <c r="D2338" s="98" t="s">
        <v>310</v>
      </c>
      <c r="E2338" s="93">
        <v>3.5665852575748999E-4</v>
      </c>
      <c r="F2338" s="93">
        <f t="shared" si="39"/>
        <v>3.5777007709863313E-4</v>
      </c>
      <c r="K2338" s="69"/>
    </row>
    <row r="2339" spans="1:11" s="50" customFormat="1" x14ac:dyDescent="0.25">
      <c r="A2339" s="98" t="s">
        <v>522</v>
      </c>
      <c r="B2339" s="98" t="s">
        <v>74</v>
      </c>
      <c r="C2339" s="98" t="s">
        <v>498</v>
      </c>
      <c r="D2339" s="98" t="s">
        <v>73</v>
      </c>
      <c r="E2339" s="93">
        <v>9.0337160905165506E-5</v>
      </c>
      <c r="F2339" s="93">
        <f t="shared" si="39"/>
        <v>9.054149947477446E-5</v>
      </c>
      <c r="K2339" s="69"/>
    </row>
    <row r="2340" spans="1:11" s="50" customFormat="1" x14ac:dyDescent="0.25">
      <c r="A2340" s="98" t="s">
        <v>522</v>
      </c>
      <c r="B2340" s="98" t="s">
        <v>74</v>
      </c>
      <c r="C2340" s="98" t="s">
        <v>498</v>
      </c>
      <c r="D2340" s="98" t="s">
        <v>124</v>
      </c>
      <c r="E2340" s="93">
        <v>5.3431007448432298E-4</v>
      </c>
      <c r="F2340" s="93">
        <f t="shared" si="39"/>
        <v>5.3551865969171501E-4</v>
      </c>
      <c r="K2340" s="69"/>
    </row>
    <row r="2341" spans="1:11" s="50" customFormat="1" x14ac:dyDescent="0.25">
      <c r="A2341" s="98" t="s">
        <v>522</v>
      </c>
      <c r="B2341" s="98" t="s">
        <v>74</v>
      </c>
      <c r="C2341" s="98" t="s">
        <v>498</v>
      </c>
      <c r="D2341" s="98" t="s">
        <v>144</v>
      </c>
      <c r="E2341" s="93">
        <v>1.15322881337218E-3</v>
      </c>
      <c r="F2341" s="93">
        <f t="shared" si="39"/>
        <v>1.155837364756739E-3</v>
      </c>
      <c r="K2341" s="69"/>
    </row>
    <row r="2342" spans="1:11" s="50" customFormat="1" x14ac:dyDescent="0.25">
      <c r="A2342" s="98" t="s">
        <v>522</v>
      </c>
      <c r="B2342" s="98" t="s">
        <v>74</v>
      </c>
      <c r="C2342" s="98" t="s">
        <v>498</v>
      </c>
      <c r="D2342" s="98" t="s">
        <v>154</v>
      </c>
      <c r="E2342" s="93">
        <v>1.6624893413115099E-3</v>
      </c>
      <c r="F2342" s="93">
        <f t="shared" si="39"/>
        <v>1.6662498169628351E-3</v>
      </c>
      <c r="K2342" s="69"/>
    </row>
    <row r="2343" spans="1:11" s="50" customFormat="1" x14ac:dyDescent="0.25">
      <c r="A2343" s="98" t="s">
        <v>522</v>
      </c>
      <c r="B2343" s="98" t="s">
        <v>74</v>
      </c>
      <c r="C2343" s="98" t="s">
        <v>498</v>
      </c>
      <c r="D2343" s="98" t="s">
        <v>219</v>
      </c>
      <c r="E2343" s="93">
        <v>0</v>
      </c>
      <c r="F2343" s="93">
        <f t="shared" si="39"/>
        <v>0</v>
      </c>
      <c r="K2343" s="69"/>
    </row>
    <row r="2344" spans="1:11" s="50" customFormat="1" x14ac:dyDescent="0.25">
      <c r="A2344" s="98" t="s">
        <v>522</v>
      </c>
      <c r="B2344" s="98" t="s">
        <v>74</v>
      </c>
      <c r="C2344" s="98" t="s">
        <v>498</v>
      </c>
      <c r="D2344" s="98" t="s">
        <v>220</v>
      </c>
      <c r="E2344" s="93">
        <v>0</v>
      </c>
      <c r="F2344" s="93">
        <f t="shared" si="39"/>
        <v>0</v>
      </c>
      <c r="K2344" s="69"/>
    </row>
    <row r="2345" spans="1:11" s="50" customFormat="1" x14ac:dyDescent="0.25">
      <c r="A2345" s="98" t="s">
        <v>522</v>
      </c>
      <c r="B2345" s="98" t="s">
        <v>74</v>
      </c>
      <c r="C2345" s="98" t="s">
        <v>498</v>
      </c>
      <c r="D2345" s="98" t="s">
        <v>295</v>
      </c>
      <c r="E2345" s="93">
        <v>6.0221442170854501E-5</v>
      </c>
      <c r="F2345" s="93">
        <f t="shared" si="39"/>
        <v>6.0357660347623403E-5</v>
      </c>
      <c r="K2345" s="69"/>
    </row>
    <row r="2346" spans="1:11" s="50" customFormat="1" x14ac:dyDescent="0.25">
      <c r="A2346" s="98" t="s">
        <v>522</v>
      </c>
      <c r="B2346" s="98" t="s">
        <v>74</v>
      </c>
      <c r="C2346" s="98" t="s">
        <v>498</v>
      </c>
      <c r="D2346" s="98" t="s">
        <v>125</v>
      </c>
      <c r="E2346" s="93">
        <v>6.9470255052626005E-4</v>
      </c>
      <c r="F2346" s="93">
        <f t="shared" si="39"/>
        <v>6.9627393625563061E-4</v>
      </c>
      <c r="K2346" s="69"/>
    </row>
    <row r="2347" spans="1:11" s="50" customFormat="1" x14ac:dyDescent="0.25">
      <c r="A2347" s="98" t="s">
        <v>522</v>
      </c>
      <c r="B2347" s="98" t="s">
        <v>74</v>
      </c>
      <c r="C2347" s="98" t="s">
        <v>498</v>
      </c>
      <c r="D2347" s="98" t="s">
        <v>310</v>
      </c>
      <c r="E2347" s="93">
        <v>3.50502787607515E-4</v>
      </c>
      <c r="F2347" s="93">
        <f t="shared" si="39"/>
        <v>3.5129560905049635E-4</v>
      </c>
      <c r="K2347" s="69"/>
    </row>
    <row r="2348" spans="1:11" s="50" customFormat="1" x14ac:dyDescent="0.25">
      <c r="A2348" s="98" t="s">
        <v>523</v>
      </c>
      <c r="B2348" s="98" t="s">
        <v>74</v>
      </c>
      <c r="C2348" s="98" t="s">
        <v>498</v>
      </c>
      <c r="D2348" s="98" t="s">
        <v>73</v>
      </c>
      <c r="E2348" s="93">
        <v>1.04873039567581E-5</v>
      </c>
      <c r="F2348" s="93">
        <f t="shared" si="39"/>
        <v>1.0511850843192009E-5</v>
      </c>
      <c r="K2348" s="69"/>
    </row>
    <row r="2349" spans="1:11" s="50" customFormat="1" x14ac:dyDescent="0.25">
      <c r="A2349" s="98" t="s">
        <v>523</v>
      </c>
      <c r="B2349" s="98" t="s">
        <v>74</v>
      </c>
      <c r="C2349" s="98" t="s">
        <v>498</v>
      </c>
      <c r="D2349" s="98" t="s">
        <v>124</v>
      </c>
      <c r="E2349" s="93">
        <v>5.4330477023113403E-5</v>
      </c>
      <c r="F2349" s="93">
        <f t="shared" si="39"/>
        <v>5.4457644506280231E-5</v>
      </c>
      <c r="K2349" s="69"/>
    </row>
    <row r="2350" spans="1:11" s="50" customFormat="1" x14ac:dyDescent="0.25">
      <c r="A2350" s="98" t="s">
        <v>523</v>
      </c>
      <c r="B2350" s="98" t="s">
        <v>74</v>
      </c>
      <c r="C2350" s="98" t="s">
        <v>498</v>
      </c>
      <c r="D2350" s="98" t="s">
        <v>144</v>
      </c>
      <c r="E2350" s="93">
        <v>7.8508786022157099E-5</v>
      </c>
      <c r="F2350" s="93">
        <f t="shared" si="39"/>
        <v>7.8692545953450794E-5</v>
      </c>
      <c r="K2350" s="69"/>
    </row>
    <row r="2351" spans="1:11" s="50" customFormat="1" x14ac:dyDescent="0.25">
      <c r="A2351" s="98" t="s">
        <v>523</v>
      </c>
      <c r="B2351" s="98" t="s">
        <v>74</v>
      </c>
      <c r="C2351" s="98" t="s">
        <v>498</v>
      </c>
      <c r="D2351" s="98" t="s">
        <v>154</v>
      </c>
      <c r="E2351" s="93">
        <v>5.7049300107818203E-5</v>
      </c>
      <c r="F2351" s="93">
        <f t="shared" si="39"/>
        <v>5.7182831346795803E-5</v>
      </c>
      <c r="K2351" s="69"/>
    </row>
    <row r="2352" spans="1:11" s="50" customFormat="1" x14ac:dyDescent="0.25">
      <c r="A2352" s="98" t="s">
        <v>523</v>
      </c>
      <c r="B2352" s="98" t="s">
        <v>74</v>
      </c>
      <c r="C2352" s="98" t="s">
        <v>498</v>
      </c>
      <c r="D2352" s="98" t="s">
        <v>219</v>
      </c>
      <c r="E2352" s="93">
        <v>0</v>
      </c>
      <c r="F2352" s="93">
        <f t="shared" si="39"/>
        <v>0</v>
      </c>
      <c r="K2352" s="69"/>
    </row>
    <row r="2353" spans="1:11" s="50" customFormat="1" x14ac:dyDescent="0.25">
      <c r="A2353" s="98" t="s">
        <v>523</v>
      </c>
      <c r="B2353" s="98" t="s">
        <v>74</v>
      </c>
      <c r="C2353" s="98" t="s">
        <v>498</v>
      </c>
      <c r="D2353" s="98" t="s">
        <v>220</v>
      </c>
      <c r="E2353" s="93">
        <v>0</v>
      </c>
      <c r="F2353" s="93">
        <f t="shared" si="39"/>
        <v>0</v>
      </c>
      <c r="K2353" s="69"/>
    </row>
    <row r="2354" spans="1:11" s="50" customFormat="1" x14ac:dyDescent="0.25">
      <c r="A2354" s="98" t="s">
        <v>523</v>
      </c>
      <c r="B2354" s="98" t="s">
        <v>74</v>
      </c>
      <c r="C2354" s="98" t="s">
        <v>498</v>
      </c>
      <c r="D2354" s="98" t="s">
        <v>295</v>
      </c>
      <c r="E2354" s="93">
        <v>5.36350565145765E-6</v>
      </c>
      <c r="F2354" s="93">
        <f t="shared" si="39"/>
        <v>5.3760596276422647E-6</v>
      </c>
      <c r="K2354" s="69"/>
    </row>
    <row r="2355" spans="1:11" s="50" customFormat="1" x14ac:dyDescent="0.25">
      <c r="A2355" s="98" t="s">
        <v>523</v>
      </c>
      <c r="B2355" s="98" t="s">
        <v>74</v>
      </c>
      <c r="C2355" s="98" t="s">
        <v>498</v>
      </c>
      <c r="D2355" s="98" t="s">
        <v>125</v>
      </c>
      <c r="E2355" s="93">
        <v>5.9181172113463802E-5</v>
      </c>
      <c r="F2355" s="93">
        <f t="shared" si="39"/>
        <v>5.9319693273609892E-5</v>
      </c>
      <c r="K2355" s="69"/>
    </row>
    <row r="2356" spans="1:11" s="50" customFormat="1" x14ac:dyDescent="0.25">
      <c r="A2356" s="98" t="s">
        <v>523</v>
      </c>
      <c r="B2356" s="98" t="s">
        <v>74</v>
      </c>
      <c r="C2356" s="98" t="s">
        <v>498</v>
      </c>
      <c r="D2356" s="98" t="s">
        <v>310</v>
      </c>
      <c r="E2356" s="93">
        <v>9.8945340005668201E-5</v>
      </c>
      <c r="F2356" s="93">
        <f t="shared" si="39"/>
        <v>9.9176934325266271E-5</v>
      </c>
      <c r="K2356" s="69"/>
    </row>
    <row r="2357" spans="1:11" s="50" customFormat="1" x14ac:dyDescent="0.25">
      <c r="A2357" s="98" t="s">
        <v>524</v>
      </c>
      <c r="B2357" s="98" t="s">
        <v>74</v>
      </c>
      <c r="C2357" s="98" t="s">
        <v>498</v>
      </c>
      <c r="D2357" s="98" t="s">
        <v>73</v>
      </c>
      <c r="E2357" s="93">
        <v>7.0423430001602997E-6</v>
      </c>
      <c r="F2357" s="93">
        <f t="shared" si="39"/>
        <v>7.0462322498353718E-6</v>
      </c>
      <c r="K2357" s="69"/>
    </row>
    <row r="2358" spans="1:11" s="50" customFormat="1" x14ac:dyDescent="0.25">
      <c r="A2358" s="98" t="s">
        <v>524</v>
      </c>
      <c r="B2358" s="98" t="s">
        <v>74</v>
      </c>
      <c r="C2358" s="98" t="s">
        <v>498</v>
      </c>
      <c r="D2358" s="98" t="s">
        <v>124</v>
      </c>
      <c r="E2358" s="93">
        <v>2.41205976908975E-5</v>
      </c>
      <c r="F2358" s="93">
        <f t="shared" si="39"/>
        <v>2.413391868743654E-5</v>
      </c>
      <c r="K2358" s="69"/>
    </row>
    <row r="2359" spans="1:11" s="50" customFormat="1" x14ac:dyDescent="0.25">
      <c r="A2359" s="98" t="s">
        <v>524</v>
      </c>
      <c r="B2359" s="98" t="s">
        <v>74</v>
      </c>
      <c r="C2359" s="98" t="s">
        <v>498</v>
      </c>
      <c r="D2359" s="98" t="s">
        <v>144</v>
      </c>
      <c r="E2359" s="93">
        <v>7.5566579696670103E-5</v>
      </c>
      <c r="F2359" s="93">
        <f t="shared" si="39"/>
        <v>7.5608312582376593E-5</v>
      </c>
      <c r="K2359" s="69"/>
    </row>
    <row r="2360" spans="1:11" s="50" customFormat="1" x14ac:dyDescent="0.25">
      <c r="A2360" s="98" t="s">
        <v>524</v>
      </c>
      <c r="B2360" s="98" t="s">
        <v>74</v>
      </c>
      <c r="C2360" s="98" t="s">
        <v>498</v>
      </c>
      <c r="D2360" s="98" t="s">
        <v>154</v>
      </c>
      <c r="E2360" s="93">
        <v>1.04766525900053E-4</v>
      </c>
      <c r="F2360" s="93">
        <f t="shared" si="39"/>
        <v>1.0482438493600255E-4</v>
      </c>
      <c r="K2360" s="69"/>
    </row>
    <row r="2361" spans="1:11" s="50" customFormat="1" x14ac:dyDescent="0.25">
      <c r="A2361" s="98" t="s">
        <v>524</v>
      </c>
      <c r="B2361" s="98" t="s">
        <v>74</v>
      </c>
      <c r="C2361" s="98" t="s">
        <v>498</v>
      </c>
      <c r="D2361" s="98" t="s">
        <v>219</v>
      </c>
      <c r="E2361" s="93">
        <v>0</v>
      </c>
      <c r="F2361" s="93">
        <f t="shared" si="39"/>
        <v>0</v>
      </c>
      <c r="K2361" s="69"/>
    </row>
    <row r="2362" spans="1:11" s="50" customFormat="1" x14ac:dyDescent="0.25">
      <c r="A2362" s="98" t="s">
        <v>524</v>
      </c>
      <c r="B2362" s="98" t="s">
        <v>74</v>
      </c>
      <c r="C2362" s="98" t="s">
        <v>498</v>
      </c>
      <c r="D2362" s="98" t="s">
        <v>220</v>
      </c>
      <c r="E2362" s="93">
        <v>0</v>
      </c>
      <c r="F2362" s="93">
        <f t="shared" si="39"/>
        <v>0</v>
      </c>
      <c r="K2362" s="69"/>
    </row>
    <row r="2363" spans="1:11" s="50" customFormat="1" x14ac:dyDescent="0.25">
      <c r="A2363" s="98" t="s">
        <v>524</v>
      </c>
      <c r="B2363" s="98" t="s">
        <v>74</v>
      </c>
      <c r="C2363" s="98" t="s">
        <v>498</v>
      </c>
      <c r="D2363" s="98" t="s">
        <v>295</v>
      </c>
      <c r="E2363" s="93">
        <v>4.66011561768095E-6</v>
      </c>
      <c r="F2363" s="93">
        <f t="shared" si="39"/>
        <v>4.6626892431279709E-6</v>
      </c>
      <c r="K2363" s="69"/>
    </row>
    <row r="2364" spans="1:11" s="50" customFormat="1" x14ac:dyDescent="0.25">
      <c r="A2364" s="98" t="s">
        <v>524</v>
      </c>
      <c r="B2364" s="98" t="s">
        <v>74</v>
      </c>
      <c r="C2364" s="98" t="s">
        <v>498</v>
      </c>
      <c r="D2364" s="98" t="s">
        <v>125</v>
      </c>
      <c r="E2364" s="93">
        <v>3.58684753133466E-5</v>
      </c>
      <c r="F2364" s="93">
        <f t="shared" si="39"/>
        <v>3.588828426839957E-5</v>
      </c>
      <c r="K2364" s="69"/>
    </row>
    <row r="2365" spans="1:11" s="50" customFormat="1" x14ac:dyDescent="0.25">
      <c r="A2365" s="98" t="s">
        <v>524</v>
      </c>
      <c r="B2365" s="98" t="s">
        <v>74</v>
      </c>
      <c r="C2365" s="98" t="s">
        <v>498</v>
      </c>
      <c r="D2365" s="98" t="s">
        <v>310</v>
      </c>
      <c r="E2365" s="93">
        <v>5.0989129353383801E-5</v>
      </c>
      <c r="F2365" s="93">
        <f t="shared" si="39"/>
        <v>5.1017288938164799E-5</v>
      </c>
      <c r="K2365" s="69"/>
    </row>
    <row r="2366" spans="1:11" s="50" customFormat="1" x14ac:dyDescent="0.25">
      <c r="A2366" s="98" t="s">
        <v>518</v>
      </c>
      <c r="B2366" s="98" t="s">
        <v>173</v>
      </c>
      <c r="C2366" s="98" t="s">
        <v>499</v>
      </c>
      <c r="D2366" s="98" t="s">
        <v>172</v>
      </c>
      <c r="E2366" s="93">
        <v>1.81230113064156E-7</v>
      </c>
      <c r="F2366" s="93">
        <f t="shared" si="39"/>
        <v>1.8146664326656002E-7</v>
      </c>
      <c r="K2366" s="69"/>
    </row>
    <row r="2367" spans="1:11" s="50" customFormat="1" x14ac:dyDescent="0.25">
      <c r="A2367" s="98" t="s">
        <v>518</v>
      </c>
      <c r="B2367" s="98" t="s">
        <v>173</v>
      </c>
      <c r="C2367" s="98" t="s">
        <v>499</v>
      </c>
      <c r="D2367" s="98" t="s">
        <v>177</v>
      </c>
      <c r="E2367" s="93">
        <v>4.8837288646744797E-6</v>
      </c>
      <c r="F2367" s="93">
        <f t="shared" ref="F2367:F2400" si="40">E2367+(E2367*VLOOKUP(A2367,$A$29:$F$36,6,0))</f>
        <v>4.890102801970645E-6</v>
      </c>
      <c r="K2367" s="69"/>
    </row>
    <row r="2368" spans="1:11" s="50" customFormat="1" x14ac:dyDescent="0.25">
      <c r="A2368" s="98" t="s">
        <v>518</v>
      </c>
      <c r="B2368" s="98" t="s">
        <v>173</v>
      </c>
      <c r="C2368" s="98" t="s">
        <v>499</v>
      </c>
      <c r="D2368" s="98" t="s">
        <v>178</v>
      </c>
      <c r="E2368" s="93">
        <v>1.04422115769227E-3</v>
      </c>
      <c r="F2368" s="93">
        <f t="shared" si="40"/>
        <v>1.0455840098011582E-3</v>
      </c>
      <c r="K2368" s="69"/>
    </row>
    <row r="2369" spans="1:11" s="50" customFormat="1" x14ac:dyDescent="0.25">
      <c r="A2369" s="98" t="s">
        <v>518</v>
      </c>
      <c r="B2369" s="98" t="s">
        <v>173</v>
      </c>
      <c r="C2369" s="98" t="s">
        <v>499</v>
      </c>
      <c r="D2369" s="98" t="s">
        <v>179</v>
      </c>
      <c r="E2369" s="93">
        <v>0</v>
      </c>
      <c r="F2369" s="93">
        <f t="shared" si="40"/>
        <v>0</v>
      </c>
      <c r="K2369" s="69"/>
    </row>
    <row r="2370" spans="1:11" s="50" customFormat="1" x14ac:dyDescent="0.25">
      <c r="A2370" s="98" t="s">
        <v>519</v>
      </c>
      <c r="B2370" s="98" t="s">
        <v>173</v>
      </c>
      <c r="C2370" s="98" t="s">
        <v>499</v>
      </c>
      <c r="D2370" s="98" t="s">
        <v>172</v>
      </c>
      <c r="E2370" s="93">
        <v>3.4586736933072698E-7</v>
      </c>
      <c r="F2370" s="93">
        <f t="shared" si="40"/>
        <v>3.4672043494007323E-7</v>
      </c>
      <c r="K2370" s="69"/>
    </row>
    <row r="2371" spans="1:11" s="50" customFormat="1" x14ac:dyDescent="0.25">
      <c r="A2371" s="98" t="s">
        <v>519</v>
      </c>
      <c r="B2371" s="98" t="s">
        <v>173</v>
      </c>
      <c r="C2371" s="98" t="s">
        <v>499</v>
      </c>
      <c r="D2371" s="98" t="s">
        <v>177</v>
      </c>
      <c r="E2371" s="93">
        <v>3.68471707450476E-6</v>
      </c>
      <c r="F2371" s="93">
        <f t="shared" si="40"/>
        <v>3.6938052559730302E-6</v>
      </c>
      <c r="K2371" s="69"/>
    </row>
    <row r="2372" spans="1:11" s="50" customFormat="1" x14ac:dyDescent="0.25">
      <c r="A2372" s="98" t="s">
        <v>519</v>
      </c>
      <c r="B2372" s="98" t="s">
        <v>173</v>
      </c>
      <c r="C2372" s="98" t="s">
        <v>499</v>
      </c>
      <c r="D2372" s="98" t="s">
        <v>178</v>
      </c>
      <c r="E2372" s="93">
        <v>2.6068986308813702E-4</v>
      </c>
      <c r="F2372" s="93">
        <f t="shared" si="40"/>
        <v>2.6133284238200912E-4</v>
      </c>
      <c r="K2372" s="69"/>
    </row>
    <row r="2373" spans="1:11" s="50" customFormat="1" x14ac:dyDescent="0.25">
      <c r="A2373" s="98" t="s">
        <v>519</v>
      </c>
      <c r="B2373" s="98" t="s">
        <v>173</v>
      </c>
      <c r="C2373" s="98" t="s">
        <v>499</v>
      </c>
      <c r="D2373" s="98" t="s">
        <v>179</v>
      </c>
      <c r="E2373" s="93">
        <v>0</v>
      </c>
      <c r="F2373" s="93">
        <f t="shared" si="40"/>
        <v>0</v>
      </c>
      <c r="K2373" s="69"/>
    </row>
    <row r="2374" spans="1:11" s="50" customFormat="1" x14ac:dyDescent="0.25">
      <c r="A2374" s="98" t="s">
        <v>520</v>
      </c>
      <c r="B2374" s="98" t="s">
        <v>173</v>
      </c>
      <c r="C2374" s="98" t="s">
        <v>499</v>
      </c>
      <c r="D2374" s="98" t="s">
        <v>172</v>
      </c>
      <c r="E2374" s="93">
        <v>3.6742968471186901E-7</v>
      </c>
      <c r="F2374" s="93">
        <f t="shared" si="40"/>
        <v>3.6742968471186901E-7</v>
      </c>
      <c r="K2374" s="69"/>
    </row>
    <row r="2375" spans="1:11" s="50" customFormat="1" x14ac:dyDescent="0.25">
      <c r="A2375" s="98" t="s">
        <v>520</v>
      </c>
      <c r="B2375" s="98" t="s">
        <v>173</v>
      </c>
      <c r="C2375" s="98" t="s">
        <v>499</v>
      </c>
      <c r="D2375" s="98" t="s">
        <v>177</v>
      </c>
      <c r="E2375" s="93">
        <v>3.6318340794229E-6</v>
      </c>
      <c r="F2375" s="93">
        <f t="shared" si="40"/>
        <v>3.6318340794229E-6</v>
      </c>
      <c r="K2375" s="69"/>
    </row>
    <row r="2376" spans="1:11" s="50" customFormat="1" x14ac:dyDescent="0.25">
      <c r="A2376" s="98" t="s">
        <v>520</v>
      </c>
      <c r="B2376" s="98" t="s">
        <v>173</v>
      </c>
      <c r="C2376" s="98" t="s">
        <v>499</v>
      </c>
      <c r="D2376" s="98" t="s">
        <v>178</v>
      </c>
      <c r="E2376" s="93">
        <v>2.0040053650827901E-4</v>
      </c>
      <c r="F2376" s="93">
        <f t="shared" si="40"/>
        <v>2.0040053650827901E-4</v>
      </c>
      <c r="K2376" s="69"/>
    </row>
    <row r="2377" spans="1:11" s="50" customFormat="1" x14ac:dyDescent="0.25">
      <c r="A2377" s="98" t="s">
        <v>520</v>
      </c>
      <c r="B2377" s="98" t="s">
        <v>173</v>
      </c>
      <c r="C2377" s="98" t="s">
        <v>499</v>
      </c>
      <c r="D2377" s="98" t="s">
        <v>179</v>
      </c>
      <c r="E2377" s="93">
        <v>0</v>
      </c>
      <c r="F2377" s="93">
        <f t="shared" si="40"/>
        <v>0</v>
      </c>
      <c r="K2377" s="69"/>
    </row>
    <row r="2378" spans="1:11" s="50" customFormat="1" x14ac:dyDescent="0.25">
      <c r="A2378" s="98" t="s">
        <v>521</v>
      </c>
      <c r="B2378" s="98" t="s">
        <v>173</v>
      </c>
      <c r="C2378" s="98" t="s">
        <v>499</v>
      </c>
      <c r="D2378" s="98" t="s">
        <v>172</v>
      </c>
      <c r="E2378" s="93">
        <v>2.3501845152659201E-7</v>
      </c>
      <c r="F2378" s="93">
        <f t="shared" si="40"/>
        <v>2.3575090303446762E-7</v>
      </c>
      <c r="K2378" s="69"/>
    </row>
    <row r="2379" spans="1:11" s="50" customFormat="1" x14ac:dyDescent="0.25">
      <c r="A2379" s="98" t="s">
        <v>521</v>
      </c>
      <c r="B2379" s="98" t="s">
        <v>173</v>
      </c>
      <c r="C2379" s="98" t="s">
        <v>499</v>
      </c>
      <c r="D2379" s="98" t="s">
        <v>177</v>
      </c>
      <c r="E2379" s="93">
        <v>5.2640577926518998E-6</v>
      </c>
      <c r="F2379" s="93">
        <f t="shared" si="40"/>
        <v>5.2804635984204561E-6</v>
      </c>
      <c r="K2379" s="69"/>
    </row>
    <row r="2380" spans="1:11" s="50" customFormat="1" x14ac:dyDescent="0.25">
      <c r="A2380" s="98" t="s">
        <v>521</v>
      </c>
      <c r="B2380" s="98" t="s">
        <v>173</v>
      </c>
      <c r="C2380" s="98" t="s">
        <v>499</v>
      </c>
      <c r="D2380" s="98" t="s">
        <v>178</v>
      </c>
      <c r="E2380" s="93">
        <v>0</v>
      </c>
      <c r="F2380" s="93">
        <f t="shared" si="40"/>
        <v>0</v>
      </c>
      <c r="K2380" s="69"/>
    </row>
    <row r="2381" spans="1:11" s="50" customFormat="1" x14ac:dyDescent="0.25">
      <c r="A2381" s="98" t="s">
        <v>521</v>
      </c>
      <c r="B2381" s="98" t="s">
        <v>173</v>
      </c>
      <c r="C2381" s="98" t="s">
        <v>499</v>
      </c>
      <c r="D2381" s="98" t="s">
        <v>179</v>
      </c>
      <c r="E2381" s="93">
        <v>0</v>
      </c>
      <c r="F2381" s="93">
        <f t="shared" si="40"/>
        <v>0</v>
      </c>
      <c r="K2381" s="69"/>
    </row>
    <row r="2382" spans="1:11" s="50" customFormat="1" x14ac:dyDescent="0.25">
      <c r="A2382" s="98" t="s">
        <v>522</v>
      </c>
      <c r="B2382" s="98" t="s">
        <v>173</v>
      </c>
      <c r="C2382" s="98" t="s">
        <v>499</v>
      </c>
      <c r="D2382" s="98" t="s">
        <v>172</v>
      </c>
      <c r="E2382" s="93">
        <v>2.63028844660614E-7</v>
      </c>
      <c r="F2382" s="93">
        <f t="shared" si="40"/>
        <v>2.6362380400342827E-7</v>
      </c>
      <c r="K2382" s="69"/>
    </row>
    <row r="2383" spans="1:11" s="50" customFormat="1" x14ac:dyDescent="0.25">
      <c r="A2383" s="98" t="s">
        <v>522</v>
      </c>
      <c r="B2383" s="98" t="s">
        <v>173</v>
      </c>
      <c r="C2383" s="98" t="s">
        <v>499</v>
      </c>
      <c r="D2383" s="98" t="s">
        <v>177</v>
      </c>
      <c r="E2383" s="93">
        <v>1.03565527857332E-5</v>
      </c>
      <c r="F2383" s="93">
        <f t="shared" si="40"/>
        <v>1.0379978839431499E-5</v>
      </c>
      <c r="K2383" s="69"/>
    </row>
    <row r="2384" spans="1:11" s="50" customFormat="1" x14ac:dyDescent="0.25">
      <c r="A2384" s="98" t="s">
        <v>522</v>
      </c>
      <c r="B2384" s="98" t="s">
        <v>173</v>
      </c>
      <c r="C2384" s="98" t="s">
        <v>499</v>
      </c>
      <c r="D2384" s="98" t="s">
        <v>178</v>
      </c>
      <c r="E2384" s="93">
        <v>0</v>
      </c>
      <c r="F2384" s="93">
        <f t="shared" si="40"/>
        <v>0</v>
      </c>
      <c r="K2384" s="69"/>
    </row>
    <row r="2385" spans="1:11" s="50" customFormat="1" x14ac:dyDescent="0.25">
      <c r="A2385" s="98" t="s">
        <v>522</v>
      </c>
      <c r="B2385" s="98" t="s">
        <v>173</v>
      </c>
      <c r="C2385" s="98" t="s">
        <v>499</v>
      </c>
      <c r="D2385" s="98" t="s">
        <v>179</v>
      </c>
      <c r="E2385" s="93">
        <v>0</v>
      </c>
      <c r="F2385" s="93">
        <f t="shared" si="40"/>
        <v>0</v>
      </c>
      <c r="K2385" s="69"/>
    </row>
    <row r="2386" spans="1:11" s="50" customFormat="1" x14ac:dyDescent="0.25">
      <c r="A2386" s="98" t="s">
        <v>523</v>
      </c>
      <c r="B2386" s="98" t="s">
        <v>173</v>
      </c>
      <c r="C2386" s="98" t="s">
        <v>499</v>
      </c>
      <c r="D2386" s="98" t="s">
        <v>172</v>
      </c>
      <c r="E2386" s="93">
        <v>2.29477980460104E-7</v>
      </c>
      <c r="F2386" s="93">
        <f t="shared" si="40"/>
        <v>2.3001510324672896E-7</v>
      </c>
      <c r="K2386" s="69"/>
    </row>
    <row r="2387" spans="1:11" s="50" customFormat="1" x14ac:dyDescent="0.25">
      <c r="A2387" s="98" t="s">
        <v>523</v>
      </c>
      <c r="B2387" s="98" t="s">
        <v>173</v>
      </c>
      <c r="C2387" s="98" t="s">
        <v>499</v>
      </c>
      <c r="D2387" s="98" t="s">
        <v>177</v>
      </c>
      <c r="E2387" s="93">
        <v>4.8251759383167604E-6</v>
      </c>
      <c r="F2387" s="93">
        <f t="shared" si="40"/>
        <v>4.8364698844319739E-6</v>
      </c>
      <c r="K2387" s="69"/>
    </row>
    <row r="2388" spans="1:11" s="50" customFormat="1" x14ac:dyDescent="0.25">
      <c r="A2388" s="98" t="s">
        <v>523</v>
      </c>
      <c r="B2388" s="98" t="s">
        <v>173</v>
      </c>
      <c r="C2388" s="98" t="s">
        <v>499</v>
      </c>
      <c r="D2388" s="98" t="s">
        <v>178</v>
      </c>
      <c r="E2388" s="93">
        <v>1.77799193966979E-4</v>
      </c>
      <c r="F2388" s="93">
        <f t="shared" si="40"/>
        <v>1.7821535589385205E-4</v>
      </c>
      <c r="K2388" s="69"/>
    </row>
    <row r="2389" spans="1:11" s="50" customFormat="1" x14ac:dyDescent="0.25">
      <c r="A2389" s="98" t="s">
        <v>523</v>
      </c>
      <c r="B2389" s="98" t="s">
        <v>173</v>
      </c>
      <c r="C2389" s="98" t="s">
        <v>499</v>
      </c>
      <c r="D2389" s="98" t="s">
        <v>179</v>
      </c>
      <c r="E2389" s="93">
        <v>0</v>
      </c>
      <c r="F2389" s="93">
        <f t="shared" si="40"/>
        <v>0</v>
      </c>
      <c r="K2389" s="69"/>
    </row>
    <row r="2390" spans="1:11" s="50" customFormat="1" x14ac:dyDescent="0.25">
      <c r="A2390" s="98" t="s">
        <v>524</v>
      </c>
      <c r="B2390" s="98" t="s">
        <v>173</v>
      </c>
      <c r="C2390" s="98" t="s">
        <v>499</v>
      </c>
      <c r="D2390" s="98" t="s">
        <v>172</v>
      </c>
      <c r="E2390" s="93">
        <v>1.09211807205518E-7</v>
      </c>
      <c r="F2390" s="93">
        <f t="shared" si="40"/>
        <v>1.0927212122113446E-7</v>
      </c>
      <c r="K2390" s="69"/>
    </row>
    <row r="2391" spans="1:11" s="50" customFormat="1" x14ac:dyDescent="0.25">
      <c r="A2391" s="98" t="s">
        <v>524</v>
      </c>
      <c r="B2391" s="98" t="s">
        <v>173</v>
      </c>
      <c r="C2391" s="98" t="s">
        <v>499</v>
      </c>
      <c r="D2391" s="98" t="s">
        <v>177</v>
      </c>
      <c r="E2391" s="93">
        <v>3.7660878542012601E-6</v>
      </c>
      <c r="F2391" s="93">
        <f t="shared" si="40"/>
        <v>3.7681677381209888E-6</v>
      </c>
      <c r="K2391" s="69"/>
    </row>
    <row r="2392" spans="1:11" s="50" customFormat="1" x14ac:dyDescent="0.25">
      <c r="A2392" s="98" t="s">
        <v>524</v>
      </c>
      <c r="B2392" s="98" t="s">
        <v>173</v>
      </c>
      <c r="C2392" s="98" t="s">
        <v>499</v>
      </c>
      <c r="D2392" s="98" t="s">
        <v>178</v>
      </c>
      <c r="E2392" s="93">
        <v>0</v>
      </c>
      <c r="F2392" s="93">
        <f t="shared" si="40"/>
        <v>0</v>
      </c>
      <c r="K2392" s="69"/>
    </row>
    <row r="2393" spans="1:11" s="50" customFormat="1" x14ac:dyDescent="0.25">
      <c r="A2393" s="98" t="s">
        <v>524</v>
      </c>
      <c r="B2393" s="98" t="s">
        <v>173</v>
      </c>
      <c r="C2393" s="98" t="s">
        <v>499</v>
      </c>
      <c r="D2393" s="98" t="s">
        <v>179</v>
      </c>
      <c r="E2393" s="93">
        <v>0</v>
      </c>
      <c r="F2393" s="93">
        <f t="shared" si="40"/>
        <v>0</v>
      </c>
      <c r="K2393" s="69"/>
    </row>
    <row r="2394" spans="1:11" s="50" customFormat="1" x14ac:dyDescent="0.25">
      <c r="A2394" s="98" t="s">
        <v>518</v>
      </c>
      <c r="B2394" s="98" t="s">
        <v>365</v>
      </c>
      <c r="C2394" s="98" t="s">
        <v>500</v>
      </c>
      <c r="D2394" s="98" t="s">
        <v>364</v>
      </c>
      <c r="E2394" s="93">
        <v>1.6527483612017899E-3</v>
      </c>
      <c r="F2394" s="93">
        <f t="shared" si="40"/>
        <v>1.654905424935782E-3</v>
      </c>
      <c r="K2394" s="69"/>
    </row>
    <row r="2395" spans="1:11" s="50" customFormat="1" x14ac:dyDescent="0.25">
      <c r="A2395" s="98" t="s">
        <v>519</v>
      </c>
      <c r="B2395" s="98" t="s">
        <v>365</v>
      </c>
      <c r="C2395" s="98" t="s">
        <v>500</v>
      </c>
      <c r="D2395" s="98" t="s">
        <v>364</v>
      </c>
      <c r="E2395" s="93">
        <v>2.9347408593032001E-3</v>
      </c>
      <c r="F2395" s="93">
        <f t="shared" si="40"/>
        <v>2.9419792596884673E-3</v>
      </c>
      <c r="K2395" s="69"/>
    </row>
    <row r="2396" spans="1:11" s="50" customFormat="1" x14ac:dyDescent="0.25">
      <c r="A2396" s="98" t="s">
        <v>520</v>
      </c>
      <c r="B2396" s="98" t="s">
        <v>365</v>
      </c>
      <c r="C2396" s="98" t="s">
        <v>500</v>
      </c>
      <c r="D2396" s="98" t="s">
        <v>364</v>
      </c>
      <c r="E2396" s="93">
        <v>2.9913884942943999E-3</v>
      </c>
      <c r="F2396" s="93">
        <f t="shared" si="40"/>
        <v>2.9913884942943999E-3</v>
      </c>
      <c r="K2396" s="69"/>
    </row>
    <row r="2397" spans="1:11" s="50" customFormat="1" x14ac:dyDescent="0.25">
      <c r="A2397" s="98" t="s">
        <v>521</v>
      </c>
      <c r="B2397" s="98" t="s">
        <v>365</v>
      </c>
      <c r="C2397" s="98" t="s">
        <v>500</v>
      </c>
      <c r="D2397" s="98" t="s">
        <v>364</v>
      </c>
      <c r="E2397" s="93">
        <v>4.28887264778128E-3</v>
      </c>
      <c r="F2397" s="93">
        <f t="shared" si="40"/>
        <v>4.3022392205654533E-3</v>
      </c>
      <c r="K2397" s="69"/>
    </row>
    <row r="2398" spans="1:11" s="50" customFormat="1" x14ac:dyDescent="0.25">
      <c r="A2398" s="98" t="s">
        <v>522</v>
      </c>
      <c r="B2398" s="98" t="s">
        <v>365</v>
      </c>
      <c r="C2398" s="98" t="s">
        <v>500</v>
      </c>
      <c r="D2398" s="98" t="s">
        <v>364</v>
      </c>
      <c r="E2398" s="93">
        <v>3.5731053323898899E-3</v>
      </c>
      <c r="F2398" s="93">
        <f t="shared" si="40"/>
        <v>3.5811875349449286E-3</v>
      </c>
      <c r="K2398" s="69"/>
    </row>
    <row r="2399" spans="1:11" s="50" customFormat="1" x14ac:dyDescent="0.25">
      <c r="A2399" s="98" t="s">
        <v>523</v>
      </c>
      <c r="B2399" s="98" t="s">
        <v>365</v>
      </c>
      <c r="C2399" s="98" t="s">
        <v>500</v>
      </c>
      <c r="D2399" s="98" t="s">
        <v>364</v>
      </c>
      <c r="E2399" s="93">
        <v>7.2490910476426403E-4</v>
      </c>
      <c r="F2399" s="93">
        <f t="shared" si="40"/>
        <v>7.2660584794467765E-4</v>
      </c>
      <c r="K2399" s="69"/>
    </row>
    <row r="2400" spans="1:11" s="50" customFormat="1" x14ac:dyDescent="0.25">
      <c r="A2400" s="98" t="s">
        <v>524</v>
      </c>
      <c r="B2400" s="98" t="s">
        <v>365</v>
      </c>
      <c r="C2400" s="98" t="s">
        <v>500</v>
      </c>
      <c r="D2400" s="98" t="s">
        <v>364</v>
      </c>
      <c r="E2400" s="93">
        <v>0</v>
      </c>
      <c r="F2400" s="93">
        <f t="shared" si="40"/>
        <v>0</v>
      </c>
      <c r="K2400" s="69"/>
    </row>
    <row r="2402" spans="1:14" ht="18.75" x14ac:dyDescent="0.3">
      <c r="A2402" s="113" t="s">
        <v>640</v>
      </c>
      <c r="B2402" s="113"/>
      <c r="C2402" s="113"/>
      <c r="D2402" s="113"/>
      <c r="E2402" s="114"/>
      <c r="F2402" s="113"/>
      <c r="G2402" s="113"/>
      <c r="H2402" s="115"/>
      <c r="I2402" s="113"/>
      <c r="J2402" s="116"/>
      <c r="K2402" s="113"/>
      <c r="L2402" s="113"/>
      <c r="M2402" s="113"/>
      <c r="N2402" s="113"/>
    </row>
    <row r="2403" spans="1:14" x14ac:dyDescent="0.25">
      <c r="E2403" s="55"/>
    </row>
    <row r="2404" spans="1:14" x14ac:dyDescent="0.25">
      <c r="C2404" s="32" t="s">
        <v>636</v>
      </c>
      <c r="D2404" s="32" t="s">
        <v>515</v>
      </c>
      <c r="E2404"/>
      <c r="G2404"/>
      <c r="H2404"/>
      <c r="J2404"/>
      <c r="K2404"/>
    </row>
    <row r="2405" spans="1:14" x14ac:dyDescent="0.25">
      <c r="C2405" t="s">
        <v>634</v>
      </c>
      <c r="E2405"/>
      <c r="G2405"/>
      <c r="H2405"/>
      <c r="I2405" t="s">
        <v>635</v>
      </c>
      <c r="J2405"/>
      <c r="K2405"/>
    </row>
    <row r="2406" spans="1:14" x14ac:dyDescent="0.25">
      <c r="A2406" s="32" t="s">
        <v>516</v>
      </c>
      <c r="B2406" s="32" t="s">
        <v>525</v>
      </c>
      <c r="C2406" t="s">
        <v>518</v>
      </c>
      <c r="D2406" t="s">
        <v>519</v>
      </c>
      <c r="E2406" t="s">
        <v>521</v>
      </c>
      <c r="F2406" t="s">
        <v>522</v>
      </c>
      <c r="G2406" t="s">
        <v>523</v>
      </c>
      <c r="H2406" t="s">
        <v>524</v>
      </c>
      <c r="I2406" t="s">
        <v>518</v>
      </c>
      <c r="J2406" t="s">
        <v>519</v>
      </c>
      <c r="K2406" t="s">
        <v>521</v>
      </c>
      <c r="L2406" t="s">
        <v>522</v>
      </c>
      <c r="M2406" t="s">
        <v>523</v>
      </c>
      <c r="N2406" t="s">
        <v>524</v>
      </c>
    </row>
    <row r="2407" spans="1:14" x14ac:dyDescent="0.25">
      <c r="A2407" t="s">
        <v>21</v>
      </c>
      <c r="B2407" t="s">
        <v>448</v>
      </c>
      <c r="C2407" s="111">
        <v>3.114377064044959E-2</v>
      </c>
      <c r="D2407" s="111">
        <v>8.5467708934245865E-3</v>
      </c>
      <c r="E2407" s="111">
        <v>1.4989103390479075E-2</v>
      </c>
      <c r="F2407" s="111">
        <v>2.9865638909059897E-2</v>
      </c>
      <c r="G2407" s="111">
        <v>3.0004736237187199E-3</v>
      </c>
      <c r="H2407" s="111">
        <v>2.447877066524141E-3</v>
      </c>
      <c r="I2407" s="111">
        <v>3.1184417540948969E-2</v>
      </c>
      <c r="J2407" s="111">
        <v>8.5678511021018335E-3</v>
      </c>
      <c r="K2407" s="111">
        <v>1.5035817983774817E-2</v>
      </c>
      <c r="L2407" s="111">
        <v>2.993319363265301E-2</v>
      </c>
      <c r="M2407" s="111">
        <v>3.0074966189130091E-3</v>
      </c>
      <c r="N2407" s="111">
        <v>2.449228946869273E-3</v>
      </c>
    </row>
    <row r="2408" spans="1:14" x14ac:dyDescent="0.25">
      <c r="A2408" t="s">
        <v>103</v>
      </c>
      <c r="B2408" t="s">
        <v>449</v>
      </c>
      <c r="C2408" s="111">
        <v>5.7111933542844162E-2</v>
      </c>
      <c r="D2408" s="111">
        <v>1.5730986502445962E-2</v>
      </c>
      <c r="E2408" s="111">
        <v>9.0396113665320334E-3</v>
      </c>
      <c r="F2408" s="111">
        <v>4.4892712165647872E-2</v>
      </c>
      <c r="G2408" s="111">
        <v>2.9988061027320439E-3</v>
      </c>
      <c r="H2408" s="111">
        <v>2.7317841716270304E-3</v>
      </c>
      <c r="I2408" s="111">
        <v>5.7186472464506664E-2</v>
      </c>
      <c r="J2408" s="111">
        <v>1.5769786241236858E-2</v>
      </c>
      <c r="K2408" s="111">
        <v>9.0677839501441624E-3</v>
      </c>
      <c r="L2408" s="111">
        <v>4.4994257448872178E-2</v>
      </c>
      <c r="M2408" s="111">
        <v>3.0058251948785657E-3</v>
      </c>
      <c r="N2408" s="111">
        <v>2.7332928443374658E-3</v>
      </c>
    </row>
    <row r="2409" spans="1:14" x14ac:dyDescent="0.25">
      <c r="A2409" t="s">
        <v>171</v>
      </c>
      <c r="B2409" t="s">
        <v>450</v>
      </c>
      <c r="C2409" s="111">
        <v>3.0725420053630899E-4</v>
      </c>
      <c r="D2409" s="111">
        <v>7.3929742854899401E-4</v>
      </c>
      <c r="E2409" s="111">
        <v>1.0414503686489399E-3</v>
      </c>
      <c r="F2409" s="111">
        <v>8.4550370027938098E-4</v>
      </c>
      <c r="G2409" s="111">
        <v>2.9946145390402098E-4</v>
      </c>
      <c r="H2409" s="111">
        <v>4.3381064614171801E-4</v>
      </c>
      <c r="I2409" s="111">
        <v>3.0765520949124249E-4</v>
      </c>
      <c r="J2409" s="111">
        <v>7.4112087090666325E-4</v>
      </c>
      <c r="K2409" s="111">
        <v>1.0446961218565692E-3</v>
      </c>
      <c r="L2409" s="111">
        <v>8.4741619138473611E-4</v>
      </c>
      <c r="M2409" s="111">
        <v>3.0016238202917352E-4</v>
      </c>
      <c r="N2409" s="111">
        <v>4.3405022520148708E-4</v>
      </c>
    </row>
    <row r="2410" spans="1:14" x14ac:dyDescent="0.25">
      <c r="A2410" t="s">
        <v>290</v>
      </c>
      <c r="B2410" t="s">
        <v>451</v>
      </c>
      <c r="C2410" s="111">
        <v>2.6130232233038198E-3</v>
      </c>
      <c r="D2410" s="111">
        <v>7.5576387759074802E-4</v>
      </c>
      <c r="E2410" s="111">
        <v>7.5810244332299905E-4</v>
      </c>
      <c r="F2410" s="111">
        <v>1.937017013486982E-3</v>
      </c>
      <c r="G2410" s="111">
        <v>1.496301406201135E-4</v>
      </c>
      <c r="H2410" s="111">
        <v>1.382437573033897E-4</v>
      </c>
      <c r="I2410" s="111">
        <v>2.6164335776949566E-3</v>
      </c>
      <c r="J2410" s="111">
        <v>7.5762793367099173E-4</v>
      </c>
      <c r="K2410" s="111">
        <v>7.6046512282381806E-4</v>
      </c>
      <c r="L2410" s="111">
        <v>1.9413984583085617E-3</v>
      </c>
      <c r="M2410" s="111">
        <v>1.4998036924741717E-4</v>
      </c>
      <c r="N2410" s="111">
        <v>1.3832010469063864E-4</v>
      </c>
    </row>
    <row r="2411" spans="1:14" x14ac:dyDescent="0.25">
      <c r="A2411" t="s">
        <v>407</v>
      </c>
      <c r="B2411" t="s">
        <v>452</v>
      </c>
      <c r="C2411" s="111">
        <v>6.7485259423491798E-4</v>
      </c>
      <c r="D2411" s="111">
        <v>2.0899268995007098E-3</v>
      </c>
      <c r="E2411" s="111">
        <v>2.3948344658401301E-3</v>
      </c>
      <c r="F2411" s="111">
        <v>1.7249255171091699E-3</v>
      </c>
      <c r="G2411" s="111">
        <v>4.75721127422076E-4</v>
      </c>
      <c r="H2411" s="111">
        <v>1.2599079173887E-4</v>
      </c>
      <c r="I2411" s="111">
        <v>6.757333696094318E-4</v>
      </c>
      <c r="J2411" s="111">
        <v>2.0950816059636572E-3</v>
      </c>
      <c r="K2411" s="111">
        <v>2.4022981356253028E-3</v>
      </c>
      <c r="L2411" s="111">
        <v>1.7288272205644964E-3</v>
      </c>
      <c r="M2411" s="111">
        <v>4.7683461402808932E-4</v>
      </c>
      <c r="N2411" s="111">
        <v>1.2606037222448699E-4</v>
      </c>
    </row>
    <row r="2412" spans="1:14" x14ac:dyDescent="0.25">
      <c r="A2412" t="s">
        <v>121</v>
      </c>
      <c r="B2412" t="s">
        <v>453</v>
      </c>
      <c r="C2412" s="111">
        <v>2.1072793928039655E-2</v>
      </c>
      <c r="D2412" s="111">
        <v>0.1257880477967728</v>
      </c>
      <c r="E2412" s="111">
        <v>0.24072727967450905</v>
      </c>
      <c r="F2412" s="111">
        <v>9.2200010011037254E-4</v>
      </c>
      <c r="G2412" s="111">
        <v>5.9665817050249294E-2</v>
      </c>
      <c r="H2412" s="111">
        <v>0.2139245552615241</v>
      </c>
      <c r="I2412" s="111">
        <v>2.1100296819963872E-2</v>
      </c>
      <c r="J2412" s="111">
        <v>0.12609829810413731</v>
      </c>
      <c r="K2412" s="111">
        <v>0.24147752314619847</v>
      </c>
      <c r="L2412" s="111">
        <v>9.2408562261017365E-4</v>
      </c>
      <c r="M2412" s="111">
        <v>5.9805472584327238E-2</v>
      </c>
      <c r="N2412" s="111">
        <v>0.21404269861339179</v>
      </c>
    </row>
    <row r="2413" spans="1:14" x14ac:dyDescent="0.25">
      <c r="A2413" t="s">
        <v>88</v>
      </c>
      <c r="B2413" t="s">
        <v>454</v>
      </c>
      <c r="C2413" s="111">
        <v>3.1693351762412877E-3</v>
      </c>
      <c r="D2413" s="111">
        <v>1.0607991154531711E-2</v>
      </c>
      <c r="E2413" s="111">
        <v>1.0838096245646571E-2</v>
      </c>
      <c r="F2413" s="111">
        <v>8.4785247846231159E-3</v>
      </c>
      <c r="G2413" s="111">
        <v>2.6277464876554101E-2</v>
      </c>
      <c r="H2413" s="111">
        <v>1.4169617187645601E-2</v>
      </c>
      <c r="I2413" s="111">
        <v>3.1734715941800504E-3</v>
      </c>
      <c r="J2413" s="111">
        <v>1.0634155266097629E-2</v>
      </c>
      <c r="K2413" s="111">
        <v>1.0871873933679404E-2</v>
      </c>
      <c r="L2413" s="111">
        <v>8.4977028239761852E-3</v>
      </c>
      <c r="M2413" s="111">
        <v>2.6338970669535347E-2</v>
      </c>
      <c r="N2413" s="111">
        <v>1.4177442591639939E-2</v>
      </c>
    </row>
    <row r="2414" spans="1:14" x14ac:dyDescent="0.25">
      <c r="A2414" t="s">
        <v>81</v>
      </c>
      <c r="B2414" t="s">
        <v>455</v>
      </c>
      <c r="C2414" s="111">
        <v>2.7616868210116499E-3</v>
      </c>
      <c r="D2414" s="111">
        <v>8.9282868467389605E-4</v>
      </c>
      <c r="E2414" s="111">
        <v>1.38886202117291E-2</v>
      </c>
      <c r="F2414" s="111">
        <v>2.8189147969117901E-3</v>
      </c>
      <c r="G2414" s="111">
        <v>1.74265791134395E-4</v>
      </c>
      <c r="H2414" s="111">
        <v>1.8694964445125099E-4</v>
      </c>
      <c r="I2414" s="111">
        <v>2.7652912018273214E-3</v>
      </c>
      <c r="J2414" s="111">
        <v>8.9503080465823273E-4</v>
      </c>
      <c r="K2414" s="111">
        <v>1.3931905071919074E-2</v>
      </c>
      <c r="L2414" s="111">
        <v>2.8252910546077248E-3</v>
      </c>
      <c r="M2414" s="111">
        <v>1.746736826765806E-4</v>
      </c>
      <c r="N2414" s="111">
        <v>1.8705289046524383E-4</v>
      </c>
    </row>
    <row r="2415" spans="1:14" x14ac:dyDescent="0.25">
      <c r="A2415" t="s">
        <v>138</v>
      </c>
      <c r="B2415" t="s">
        <v>456</v>
      </c>
      <c r="C2415" s="111">
        <v>1.7207177449497467E-3</v>
      </c>
      <c r="D2415" s="111">
        <v>3.4784525864150289E-3</v>
      </c>
      <c r="E2415" s="111">
        <v>5.6552155363978219E-3</v>
      </c>
      <c r="F2415" s="111">
        <v>4.1001838151289195E-3</v>
      </c>
      <c r="G2415" s="111">
        <v>4.6569224526046913E-4</v>
      </c>
      <c r="H2415" s="111">
        <v>2.6409611835655599E-8</v>
      </c>
      <c r="I2415" s="111">
        <v>1.7229635180699625E-3</v>
      </c>
      <c r="J2415" s="111">
        <v>3.4870320262186572E-3</v>
      </c>
      <c r="K2415" s="111">
        <v>5.6728404127430205E-3</v>
      </c>
      <c r="L2415" s="111">
        <v>4.1094582453580992E-3</v>
      </c>
      <c r="M2415" s="111">
        <v>4.6678225797533804E-4</v>
      </c>
      <c r="N2415" s="111">
        <v>2.6424196977880035E-8</v>
      </c>
    </row>
    <row r="2416" spans="1:14" x14ac:dyDescent="0.25">
      <c r="A2416" t="s">
        <v>237</v>
      </c>
      <c r="B2416" t="s">
        <v>457</v>
      </c>
      <c r="C2416" s="111">
        <v>2.6996056659138852E-2</v>
      </c>
      <c r="D2416" s="111">
        <v>7.9204253479569688E-3</v>
      </c>
      <c r="E2416" s="111">
        <v>9.5476400053585812E-3</v>
      </c>
      <c r="F2416" s="111">
        <v>6.7122674455096943E-3</v>
      </c>
      <c r="G2416" s="111">
        <v>1.6499756385817254E-3</v>
      </c>
      <c r="H2416" s="111">
        <v>1.4570460755388721E-3</v>
      </c>
      <c r="I2416" s="111">
        <v>2.6239752303849936E-2</v>
      </c>
      <c r="J2416" s="111">
        <v>5.4735077086660059E-3</v>
      </c>
      <c r="K2416" s="111">
        <v>6.4608256729319982E-3</v>
      </c>
      <c r="L2416" s="111">
        <v>4.4654955473605361E-3</v>
      </c>
      <c r="M2416" s="111">
        <v>1.1079379699374882E-3</v>
      </c>
      <c r="N2416" s="111">
        <v>9.0558431643286729E-4</v>
      </c>
    </row>
    <row r="2417" spans="1:14" x14ac:dyDescent="0.25">
      <c r="A2417" t="s">
        <v>66</v>
      </c>
      <c r="B2417" t="s">
        <v>458</v>
      </c>
      <c r="C2417" s="111">
        <v>1.703075316769212E-2</v>
      </c>
      <c r="D2417" s="111">
        <v>5.0986154834488399E-3</v>
      </c>
      <c r="E2417" s="111">
        <v>7.62979482333726E-3</v>
      </c>
      <c r="F2417" s="111">
        <v>1.71080377381784E-2</v>
      </c>
      <c r="G2417" s="111">
        <v>2.5879449317905362E-3</v>
      </c>
      <c r="H2417" s="111">
        <v>1.4795101845197041E-3</v>
      </c>
      <c r="I2417" s="111">
        <v>1.7052980640962091E-2</v>
      </c>
      <c r="J2417" s="111">
        <v>5.1111909788840604E-3</v>
      </c>
      <c r="K2417" s="111">
        <v>7.6535736146910206E-3</v>
      </c>
      <c r="L2417" s="111">
        <v>1.7146735345289446E-2</v>
      </c>
      <c r="M2417" s="111">
        <v>2.5940023504178408E-3</v>
      </c>
      <c r="N2417" s="111">
        <v>1.4803272683374443E-3</v>
      </c>
    </row>
    <row r="2418" spans="1:14" x14ac:dyDescent="0.25">
      <c r="A2418" t="s">
        <v>186</v>
      </c>
      <c r="B2418" t="s">
        <v>459</v>
      </c>
      <c r="C2418" s="111">
        <v>2.26601143766045E-2</v>
      </c>
      <c r="D2418" s="111">
        <v>5.9153654284326103E-3</v>
      </c>
      <c r="E2418" s="111">
        <v>2.7161690571878699E-3</v>
      </c>
      <c r="F2418" s="111">
        <v>2.1927552186315799E-2</v>
      </c>
      <c r="G2418" s="111">
        <v>1.3783531498333299E-3</v>
      </c>
      <c r="H2418" s="111">
        <v>1.24765704596335E-3</v>
      </c>
      <c r="I2418" s="111">
        <v>2.2689688939845538E-2</v>
      </c>
      <c r="J2418" s="111">
        <v>5.9299553992167185E-3</v>
      </c>
      <c r="K2418" s="111">
        <v>2.7246341887920463E-3</v>
      </c>
      <c r="L2418" s="111">
        <v>2.1977151316993387E-2</v>
      </c>
      <c r="M2418" s="111">
        <v>1.3815793630120731E-3</v>
      </c>
      <c r="N2418" s="111">
        <v>1.2483460850744106E-3</v>
      </c>
    </row>
    <row r="2419" spans="1:14" x14ac:dyDescent="0.25">
      <c r="A2419" t="s">
        <v>135</v>
      </c>
      <c r="B2419" t="s">
        <v>459</v>
      </c>
      <c r="C2419" s="111">
        <v>1.1909013459105301E-3</v>
      </c>
      <c r="D2419" s="111">
        <v>3.51400396036485E-4</v>
      </c>
      <c r="E2419" s="111">
        <v>4.5469033070934299E-4</v>
      </c>
      <c r="F2419" s="111">
        <v>6.6392964802218805E-4</v>
      </c>
      <c r="G2419" s="111">
        <v>5.1066130474997602E-5</v>
      </c>
      <c r="H2419" s="111">
        <v>5.29780558960301E-5</v>
      </c>
      <c r="I2419" s="111">
        <v>1.1924556358220071E-3</v>
      </c>
      <c r="J2419" s="111">
        <v>3.5226710859612728E-4</v>
      </c>
      <c r="K2419" s="111">
        <v>4.5610740505470275E-4</v>
      </c>
      <c r="L2419" s="111">
        <v>6.6543142683877328E-4</v>
      </c>
      <c r="M2419" s="111">
        <v>5.1185657334384676E-5</v>
      </c>
      <c r="N2419" s="111">
        <v>5.300731389818576E-5</v>
      </c>
    </row>
    <row r="2420" spans="1:14" x14ac:dyDescent="0.25">
      <c r="A2420" t="s">
        <v>158</v>
      </c>
      <c r="B2420" t="s">
        <v>460</v>
      </c>
      <c r="C2420" s="111">
        <v>1.2185178791492744E-2</v>
      </c>
      <c r="D2420" s="111">
        <v>3.2358849512230281E-2</v>
      </c>
      <c r="E2420" s="111">
        <v>2.0149298521381801E-5</v>
      </c>
      <c r="F2420" s="111">
        <v>2.758160019012712E-4</v>
      </c>
      <c r="G2420" s="111">
        <v>3.6673630231124396E-2</v>
      </c>
      <c r="H2420" s="111">
        <v>7.6869850076072957E-2</v>
      </c>
      <c r="I2420" s="111">
        <v>1.2201082124317246E-2</v>
      </c>
      <c r="J2420" s="111">
        <v>3.2438661093560743E-2</v>
      </c>
      <c r="K2420" s="111">
        <v>2.0212095225167214E-5</v>
      </c>
      <c r="L2420" s="111">
        <v>2.7643988521505974E-4</v>
      </c>
      <c r="M2420" s="111">
        <v>3.6759469588895886E-2</v>
      </c>
      <c r="N2420" s="111">
        <v>7.6912302714268008E-2</v>
      </c>
    </row>
    <row r="2421" spans="1:14" x14ac:dyDescent="0.25">
      <c r="A2421" t="s">
        <v>129</v>
      </c>
      <c r="B2421" t="s">
        <v>461</v>
      </c>
      <c r="C2421" s="111">
        <v>3.2632515822572498E-3</v>
      </c>
      <c r="D2421" s="111">
        <v>2.5343420194017308E-3</v>
      </c>
      <c r="E2421" s="111">
        <v>3.8489018577463883E-3</v>
      </c>
      <c r="F2421" s="111">
        <v>5.9132947251870254E-3</v>
      </c>
      <c r="G2421" s="111">
        <v>3.8518444579601165E-4</v>
      </c>
      <c r="H2421" s="111">
        <v>1.23632785313777E-9</v>
      </c>
      <c r="I2421" s="111">
        <v>3.2675105740119659E-3</v>
      </c>
      <c r="J2421" s="111">
        <v>2.5405928548686797E-3</v>
      </c>
      <c r="K2421" s="111">
        <v>3.8608972306673631E-3</v>
      </c>
      <c r="L2421" s="111">
        <v>5.9266703302394063E-3</v>
      </c>
      <c r="M2421" s="111">
        <v>3.8608601963100765E-4</v>
      </c>
      <c r="N2421" s="111">
        <v>1.2370106355158777E-9</v>
      </c>
    </row>
    <row r="2422" spans="1:14" x14ac:dyDescent="0.25">
      <c r="A2422" t="s">
        <v>426</v>
      </c>
      <c r="B2422" t="s">
        <v>462</v>
      </c>
      <c r="C2422" s="111">
        <v>5.1293005790432802E-4</v>
      </c>
      <c r="D2422" s="111">
        <v>0</v>
      </c>
      <c r="E2422" s="111">
        <v>0</v>
      </c>
      <c r="F2422" s="111">
        <v>0</v>
      </c>
      <c r="G2422" s="111">
        <v>1.79053823755453E-3</v>
      </c>
      <c r="H2422" s="111">
        <v>0</v>
      </c>
      <c r="I2422" s="111">
        <v>0</v>
      </c>
      <c r="J2422" s="111">
        <v>0</v>
      </c>
      <c r="K2422" s="111">
        <v>0</v>
      </c>
      <c r="L2422" s="111">
        <v>0</v>
      </c>
      <c r="M2422" s="111">
        <v>0</v>
      </c>
      <c r="N2422" s="111">
        <v>0</v>
      </c>
    </row>
    <row r="2423" spans="1:14" x14ac:dyDescent="0.25">
      <c r="A2423" t="s">
        <v>70</v>
      </c>
      <c r="B2423" t="s">
        <v>463</v>
      </c>
      <c r="C2423" s="111">
        <v>3.2110702331565148E-2</v>
      </c>
      <c r="D2423" s="111">
        <v>8.7864286990236781E-3</v>
      </c>
      <c r="E2423" s="111">
        <v>1.2829751949834737E-2</v>
      </c>
      <c r="F2423" s="111">
        <v>2.9550550037232226E-2</v>
      </c>
      <c r="G2423" s="111">
        <v>2.4153978725460247E-3</v>
      </c>
      <c r="H2423" s="111">
        <v>1.9658732358224349E-3</v>
      </c>
      <c r="I2423" s="111">
        <v>3.2152611210798314E-2</v>
      </c>
      <c r="J2423" s="111">
        <v>8.808100012413585E-3</v>
      </c>
      <c r="K2423" s="111">
        <v>1.2869736772729646E-2</v>
      </c>
      <c r="L2423" s="111">
        <v>2.9617392044057132E-2</v>
      </c>
      <c r="M2423" s="111">
        <v>2.4210514225446291E-3</v>
      </c>
      <c r="N2423" s="111">
        <v>1.9669589216294858E-3</v>
      </c>
    </row>
    <row r="2424" spans="1:14" x14ac:dyDescent="0.25">
      <c r="A2424" t="s">
        <v>86</v>
      </c>
      <c r="B2424" t="s">
        <v>464</v>
      </c>
      <c r="C2424" s="111">
        <v>2.0361884349416499E-2</v>
      </c>
      <c r="D2424" s="111">
        <v>4.5355604695322804E-3</v>
      </c>
      <c r="E2424" s="111">
        <v>8.6990711386473393E-3</v>
      </c>
      <c r="F2424" s="111">
        <v>1.8770460675951301E-2</v>
      </c>
      <c r="G2424" s="111">
        <v>1.46975419134799E-3</v>
      </c>
      <c r="H2424" s="111">
        <v>1.2550284557788099E-3</v>
      </c>
      <c r="I2424" s="111">
        <v>2.0388459406646586E-2</v>
      </c>
      <c r="J2424" s="111">
        <v>4.546747216241446E-3</v>
      </c>
      <c r="K2424" s="111">
        <v>8.7261824047255195E-3</v>
      </c>
      <c r="L2424" s="111">
        <v>1.8812918608511871E-2</v>
      </c>
      <c r="M2424" s="111">
        <v>1.4731943404434618E-3</v>
      </c>
      <c r="N2424" s="111">
        <v>1.2557215658721031E-3</v>
      </c>
    </row>
    <row r="2425" spans="1:14" x14ac:dyDescent="0.25">
      <c r="A2425" t="s">
        <v>57</v>
      </c>
      <c r="B2425" t="s">
        <v>465</v>
      </c>
      <c r="C2425" s="111">
        <v>6.1803285900319032E-3</v>
      </c>
      <c r="D2425" s="111">
        <v>0</v>
      </c>
      <c r="E2425" s="111">
        <v>0</v>
      </c>
      <c r="F2425" s="111">
        <v>0</v>
      </c>
      <c r="G2425" s="111">
        <v>6.1444975688674429E-2</v>
      </c>
      <c r="H2425" s="111">
        <v>0.1060036635234522</v>
      </c>
      <c r="I2425" s="111">
        <v>6.1883947681499202E-3</v>
      </c>
      <c r="J2425" s="111">
        <v>0</v>
      </c>
      <c r="K2425" s="111">
        <v>0</v>
      </c>
      <c r="L2425" s="111">
        <v>0</v>
      </c>
      <c r="M2425" s="111">
        <v>6.1588795572829896E-2</v>
      </c>
      <c r="N2425" s="111">
        <v>0.10606220578898878</v>
      </c>
    </row>
    <row r="2426" spans="1:14" x14ac:dyDescent="0.25">
      <c r="A2426" t="s">
        <v>77</v>
      </c>
      <c r="B2426" t="s">
        <v>466</v>
      </c>
      <c r="C2426" s="111">
        <v>2.3396579005108662E-3</v>
      </c>
      <c r="D2426" s="111">
        <v>0.33780266575343643</v>
      </c>
      <c r="E2426" s="111">
        <v>1.10495180100999E-2</v>
      </c>
      <c r="F2426" s="111">
        <v>4.8612167220675277E-4</v>
      </c>
      <c r="G2426" s="111">
        <v>7.35779357326274E-2</v>
      </c>
      <c r="H2426" s="111">
        <v>4.6996016222269739E-5</v>
      </c>
      <c r="I2426" s="111">
        <v>2.3427114755895733E-3</v>
      </c>
      <c r="J2426" s="111">
        <v>0.33863584015048165</v>
      </c>
      <c r="K2426" s="111">
        <v>1.1083954608908318E-2</v>
      </c>
      <c r="L2426" s="111">
        <v>4.8722125742903932E-4</v>
      </c>
      <c r="M2426" s="111">
        <v>7.375015437336839E-2</v>
      </c>
      <c r="N2426" s="111">
        <v>4.7021970544690272E-5</v>
      </c>
    </row>
    <row r="2427" spans="1:14" x14ac:dyDescent="0.25">
      <c r="A2427" t="s">
        <v>251</v>
      </c>
      <c r="B2427" t="s">
        <v>467</v>
      </c>
      <c r="C2427" s="111">
        <v>2.8373745580092299E-4</v>
      </c>
      <c r="D2427" s="111">
        <v>6.3190269347625401E-4</v>
      </c>
      <c r="E2427" s="111">
        <v>9.21025492000555E-4</v>
      </c>
      <c r="F2427" s="111">
        <v>6.7793883540969899E-4</v>
      </c>
      <c r="G2427" s="111">
        <v>2.70700933199751E-4</v>
      </c>
      <c r="H2427" s="111">
        <v>4.1308200349390601E-4</v>
      </c>
      <c r="I2427" s="111">
        <v>2.8410777217227813E-4</v>
      </c>
      <c r="J2427" s="111">
        <v>6.3346125176783541E-4</v>
      </c>
      <c r="K2427" s="111">
        <v>9.2389593262351747E-4</v>
      </c>
      <c r="L2427" s="111">
        <v>6.7947230237414566E-4</v>
      </c>
      <c r="M2427" s="111">
        <v>2.7133454361976035E-4</v>
      </c>
      <c r="N2427" s="111">
        <v>4.1331013482006127E-4</v>
      </c>
    </row>
    <row r="2428" spans="1:14" x14ac:dyDescent="0.25">
      <c r="A2428" t="s">
        <v>332</v>
      </c>
      <c r="B2428" t="s">
        <v>468</v>
      </c>
      <c r="C2428" s="111">
        <v>2.8103271080168802E-3</v>
      </c>
      <c r="D2428" s="111">
        <v>6.4892360631251303E-4</v>
      </c>
      <c r="E2428" s="111">
        <v>1.21508511799934E-3</v>
      </c>
      <c r="F2428" s="111">
        <v>2.3148481416020001E-3</v>
      </c>
      <c r="G2428" s="111">
        <v>1.7312902185142901E-4</v>
      </c>
      <c r="H2428" s="111">
        <v>1.5531752361924299E-4</v>
      </c>
      <c r="I2428" s="111">
        <v>2.8139949710912987E-3</v>
      </c>
      <c r="J2428" s="111">
        <v>6.5052414588555611E-4</v>
      </c>
      <c r="K2428" s="111">
        <v>1.2188720160964672E-3</v>
      </c>
      <c r="L2428" s="111">
        <v>2.3200842233359995E-3</v>
      </c>
      <c r="M2428" s="111">
        <v>1.7353425263860975E-4</v>
      </c>
      <c r="N2428" s="111">
        <v>1.5540330027457707E-4</v>
      </c>
    </row>
    <row r="2429" spans="1:14" x14ac:dyDescent="0.25">
      <c r="A2429" t="s">
        <v>204</v>
      </c>
      <c r="B2429" t="s">
        <v>469</v>
      </c>
      <c r="C2429" s="111">
        <v>3.0565205892955666E-2</v>
      </c>
      <c r="D2429" s="111">
        <v>7.0900403161313292E-3</v>
      </c>
      <c r="E2429" s="111">
        <v>1.3448541566976511E-2</v>
      </c>
      <c r="F2429" s="111">
        <v>2.5726243128928794E-2</v>
      </c>
      <c r="G2429" s="111">
        <v>2.0254603213287503E-3</v>
      </c>
      <c r="H2429" s="111">
        <v>1.7436864441997596E-3</v>
      </c>
      <c r="I2429" s="111">
        <v>3.0605097686952517E-2</v>
      </c>
      <c r="J2429" s="111">
        <v>7.1075275673116696E-3</v>
      </c>
      <c r="K2429" s="111">
        <v>1.3490454891166483E-2</v>
      </c>
      <c r="L2429" s="111">
        <v>2.5784434726602492E-2</v>
      </c>
      <c r="M2429" s="111">
        <v>2.0302011722365763E-3</v>
      </c>
      <c r="N2429" s="111">
        <v>1.7446494236991075E-3</v>
      </c>
    </row>
    <row r="2430" spans="1:14" x14ac:dyDescent="0.25">
      <c r="A2430" t="s">
        <v>97</v>
      </c>
      <c r="B2430" t="s">
        <v>470</v>
      </c>
      <c r="C2430" s="111">
        <v>1.1315529286813763E-2</v>
      </c>
      <c r="D2430" s="111">
        <v>3.5758146238224989E-3</v>
      </c>
      <c r="E2430" s="111">
        <v>5.2494699204329778E-3</v>
      </c>
      <c r="F2430" s="111">
        <v>2.1655417753701858E-2</v>
      </c>
      <c r="G2430" s="111">
        <v>1.3164119836462833E-3</v>
      </c>
      <c r="H2430" s="111">
        <v>8.4714944088632067E-4</v>
      </c>
      <c r="I2430" s="111">
        <v>1.13302976075264E-2</v>
      </c>
      <c r="J2430" s="111">
        <v>3.5846342025149993E-3</v>
      </c>
      <c r="K2430" s="111">
        <v>5.2658302620733604E-3</v>
      </c>
      <c r="L2430" s="111">
        <v>2.170440132860877E-2</v>
      </c>
      <c r="M2430" s="111">
        <v>1.3194932155430642E-3</v>
      </c>
      <c r="N2430" s="111">
        <v>8.4761729308943407E-4</v>
      </c>
    </row>
    <row r="2431" spans="1:14" x14ac:dyDescent="0.25">
      <c r="A2431" t="s">
        <v>95</v>
      </c>
      <c r="B2431" t="s">
        <v>471</v>
      </c>
      <c r="C2431" s="111">
        <v>3.505938805466844E-4</v>
      </c>
      <c r="D2431" s="111">
        <v>6.903395799593337E-4</v>
      </c>
      <c r="E2431" s="111">
        <v>1.0524196428084507E-3</v>
      </c>
      <c r="F2431" s="111">
        <v>7.7525856260330826E-4</v>
      </c>
      <c r="G2431" s="111">
        <v>2.0428691350932019E-3</v>
      </c>
      <c r="H2431" s="111">
        <v>1.1791335137807161E-3</v>
      </c>
      <c r="I2431" s="111">
        <v>3.5105145373982123E-4</v>
      </c>
      <c r="J2431" s="111">
        <v>6.9204227008466538E-4</v>
      </c>
      <c r="K2431" s="111">
        <v>1.0556995825292933E-3</v>
      </c>
      <c r="L2431" s="111">
        <v>7.7701216238630091E-4</v>
      </c>
      <c r="M2431" s="111">
        <v>2.0476507335731573E-3</v>
      </c>
      <c r="N2431" s="111">
        <v>1.1797847096448248E-3</v>
      </c>
    </row>
    <row r="2432" spans="1:14" x14ac:dyDescent="0.25">
      <c r="A2432" t="s">
        <v>263</v>
      </c>
      <c r="B2432" t="s">
        <v>472</v>
      </c>
      <c r="C2432" s="111">
        <v>1.6529796530137262E-5</v>
      </c>
      <c r="D2432" s="111">
        <v>1.66858939265854E-6</v>
      </c>
      <c r="E2432" s="111">
        <v>2.6222208677955499E-6</v>
      </c>
      <c r="F2432" s="111">
        <v>2.0944749433225699E-6</v>
      </c>
      <c r="G2432" s="111">
        <v>9.7557187861849175E-3</v>
      </c>
      <c r="H2432" s="111">
        <v>8.0555411461530294E-2</v>
      </c>
      <c r="I2432" s="111">
        <v>1.6551370186153173E-5</v>
      </c>
      <c r="J2432" s="111">
        <v>1.6727048899653583E-6</v>
      </c>
      <c r="K2432" s="111">
        <v>2.6303932032701644E-6</v>
      </c>
      <c r="L2432" s="111">
        <v>2.099212550855417E-6</v>
      </c>
      <c r="M2432" s="111">
        <v>9.7785533032460261E-3</v>
      </c>
      <c r="N2432" s="111">
        <v>8.0599899511579115E-2</v>
      </c>
    </row>
    <row r="2433" spans="1:14" x14ac:dyDescent="0.25">
      <c r="A2433" t="s">
        <v>266</v>
      </c>
      <c r="B2433" t="s">
        <v>473</v>
      </c>
      <c r="C2433" s="111">
        <v>1.1719353548500921E-4</v>
      </c>
      <c r="D2433" s="111">
        <v>1.10233540784328E-7</v>
      </c>
      <c r="E2433" s="111">
        <v>3.3275568972777997E-7</v>
      </c>
      <c r="F2433" s="111">
        <v>4.9699191800689702E-8</v>
      </c>
      <c r="G2433" s="111">
        <v>5.8899690688575109E-3</v>
      </c>
      <c r="H2433" s="111">
        <v>4.8923189149747089E-2</v>
      </c>
      <c r="I2433" s="111">
        <v>1.1734648915369064E-4</v>
      </c>
      <c r="J2433" s="111">
        <v>1.1050542663126853E-7</v>
      </c>
      <c r="K2433" s="111">
        <v>3.3379274620190844E-7</v>
      </c>
      <c r="L2433" s="111">
        <v>4.981160912332324E-8</v>
      </c>
      <c r="M2433" s="111">
        <v>5.9037553005171078E-3</v>
      </c>
      <c r="N2433" s="111">
        <v>4.8950207785093285E-2</v>
      </c>
    </row>
    <row r="2434" spans="1:14" x14ac:dyDescent="0.25">
      <c r="A2434" t="s">
        <v>193</v>
      </c>
      <c r="B2434" t="s">
        <v>474</v>
      </c>
      <c r="C2434" s="111">
        <v>0</v>
      </c>
      <c r="D2434" s="111">
        <v>0</v>
      </c>
      <c r="E2434" s="111">
        <v>0</v>
      </c>
      <c r="F2434" s="111">
        <v>0</v>
      </c>
      <c r="G2434" s="111">
        <v>1.7861035098502599E-3</v>
      </c>
      <c r="H2434" s="111">
        <v>2.48450182349075E-2</v>
      </c>
      <c r="I2434" s="111">
        <v>0</v>
      </c>
      <c r="J2434" s="111">
        <v>0</v>
      </c>
      <c r="K2434" s="111">
        <v>0</v>
      </c>
      <c r="L2434" s="111">
        <v>0</v>
      </c>
      <c r="M2434" s="111">
        <v>1.7902841152943546E-3</v>
      </c>
      <c r="N2434" s="111">
        <v>2.485873930459909E-2</v>
      </c>
    </row>
    <row r="2435" spans="1:14" x14ac:dyDescent="0.25">
      <c r="A2435" t="s">
        <v>99</v>
      </c>
      <c r="B2435" t="s">
        <v>475</v>
      </c>
      <c r="C2435" s="111">
        <v>6.6932586801405399E-3</v>
      </c>
      <c r="D2435" s="111">
        <v>1.1340688424060361E-2</v>
      </c>
      <c r="E2435" s="111">
        <v>2.1680770532221789E-2</v>
      </c>
      <c r="F2435" s="111">
        <v>1.7852578087708491E-2</v>
      </c>
      <c r="G2435" s="111">
        <v>5.9899715850942586E-2</v>
      </c>
      <c r="H2435" s="111">
        <v>2.9181375384426177E-2</v>
      </c>
      <c r="I2435" s="111">
        <v>6.7019943025136038E-3</v>
      </c>
      <c r="J2435" s="111">
        <v>1.1368659699001957E-2</v>
      </c>
      <c r="K2435" s="111">
        <v>2.1748340176073494E-2</v>
      </c>
      <c r="L2435" s="111">
        <v>1.7892959811394757E-2</v>
      </c>
      <c r="M2435" s="111">
        <v>6.0039918855306636E-2</v>
      </c>
      <c r="N2435" s="111">
        <v>2.9197491278629209E-2</v>
      </c>
    </row>
    <row r="2436" spans="1:14" x14ac:dyDescent="0.25">
      <c r="A2436" t="s">
        <v>214</v>
      </c>
      <c r="B2436" t="s">
        <v>476</v>
      </c>
      <c r="C2436" s="111">
        <v>4.4088389028379589E-4</v>
      </c>
      <c r="D2436" s="111">
        <v>4.4368350055226172E-5</v>
      </c>
      <c r="E2436" s="111">
        <v>2.2463348014143202E-6</v>
      </c>
      <c r="F2436" s="111">
        <v>2.9169127482911402E-7</v>
      </c>
      <c r="G2436" s="111">
        <v>2.7727443553436794E-4</v>
      </c>
      <c r="H2436" s="111">
        <v>4.03360360278998E-7</v>
      </c>
      <c r="I2436" s="111">
        <v>4.4145930434739907E-4</v>
      </c>
      <c r="J2436" s="111">
        <v>4.4477782505152825E-5</v>
      </c>
      <c r="K2436" s="111">
        <v>2.2533356615672226E-6</v>
      </c>
      <c r="L2436" s="111">
        <v>2.9235106729180349E-7</v>
      </c>
      <c r="M2436" s="111">
        <v>2.7792343208373393E-4</v>
      </c>
      <c r="N2436" s="111">
        <v>4.035831226678956E-7</v>
      </c>
    </row>
    <row r="2437" spans="1:14" x14ac:dyDescent="0.25">
      <c r="A2437" t="s">
        <v>140</v>
      </c>
      <c r="B2437" t="s">
        <v>477</v>
      </c>
      <c r="C2437" s="111">
        <v>3.0319910683480004E-3</v>
      </c>
      <c r="D2437" s="111">
        <v>5.0515036662004496E-3</v>
      </c>
      <c r="E2437" s="111">
        <v>9.64548806560361E-3</v>
      </c>
      <c r="F2437" s="111">
        <v>8.4863794247150709E-3</v>
      </c>
      <c r="G2437" s="111">
        <v>2.4694906280379202E-2</v>
      </c>
      <c r="H2437" s="111">
        <v>1.3402898872231121E-2</v>
      </c>
      <c r="I2437" s="111">
        <v>3.0359482333519733E-3</v>
      </c>
      <c r="J2437" s="111">
        <v>5.0639629625528655E-3</v>
      </c>
      <c r="K2437" s="111">
        <v>9.675548906494854E-3</v>
      </c>
      <c r="L2437" s="111">
        <v>8.505575230908554E-3</v>
      </c>
      <c r="M2437" s="111">
        <v>2.4752707891018112E-2</v>
      </c>
      <c r="N2437" s="111">
        <v>1.3410300843433413E-2</v>
      </c>
    </row>
    <row r="2438" spans="1:14" x14ac:dyDescent="0.25">
      <c r="A2438" t="s">
        <v>380</v>
      </c>
      <c r="B2438" t="s">
        <v>380</v>
      </c>
      <c r="C2438" s="111">
        <v>0.220558173407638</v>
      </c>
      <c r="D2438" s="111">
        <v>7.2679948766074504E-2</v>
      </c>
      <c r="E2438" s="111">
        <v>2.13120321017145E-2</v>
      </c>
      <c r="F2438" s="111">
        <v>0.236532375515074</v>
      </c>
      <c r="G2438" s="111">
        <v>1.6072499648607599E-2</v>
      </c>
      <c r="H2438" s="111">
        <v>1.6176881414306499E-2</v>
      </c>
      <c r="I2438" s="111">
        <v>0.22084603213329859</v>
      </c>
      <c r="J2438" s="111">
        <v>7.2859210443466507E-2</v>
      </c>
      <c r="K2438" s="111">
        <v>2.1378452546353621E-2</v>
      </c>
      <c r="L2438" s="111">
        <v>0.23706740104382287</v>
      </c>
      <c r="M2438" s="111">
        <v>1.6110119405335369E-2</v>
      </c>
      <c r="N2438" s="111">
        <v>1.6185815362962912E-2</v>
      </c>
    </row>
    <row r="2439" spans="1:14" x14ac:dyDescent="0.25">
      <c r="A2439" t="s">
        <v>49</v>
      </c>
      <c r="B2439" t="s">
        <v>478</v>
      </c>
      <c r="C2439" s="111">
        <v>0.18238673603637492</v>
      </c>
      <c r="D2439" s="111">
        <v>4.8949205977010364E-2</v>
      </c>
      <c r="E2439" s="111">
        <v>7.1871903825626277E-2</v>
      </c>
      <c r="F2439" s="111">
        <v>0.14728197868196052</v>
      </c>
      <c r="G2439" s="111">
        <v>1.1468537128966297E-2</v>
      </c>
      <c r="H2439" s="111">
        <v>1.0016271517169337E-2</v>
      </c>
      <c r="I2439" s="111">
        <v>0.18262477579070219</v>
      </c>
      <c r="J2439" s="111">
        <v>4.9069936892750105E-2</v>
      </c>
      <c r="K2439" s="111">
        <v>7.209589766095717E-2</v>
      </c>
      <c r="L2439" s="111">
        <v>0.14761512385224809</v>
      </c>
      <c r="M2439" s="111">
        <v>1.1495380718093548E-2</v>
      </c>
      <c r="N2439" s="111">
        <v>1.0021803167749649E-2</v>
      </c>
    </row>
    <row r="2440" spans="1:14" x14ac:dyDescent="0.25">
      <c r="A2440" t="s">
        <v>79</v>
      </c>
      <c r="B2440" t="s">
        <v>459</v>
      </c>
      <c r="C2440" s="111">
        <v>1.4583200967187689E-2</v>
      </c>
      <c r="D2440" s="111">
        <v>4.0865875093816593E-3</v>
      </c>
      <c r="E2440" s="111">
        <v>2.0178081775375008E-2</v>
      </c>
      <c r="F2440" s="111">
        <v>2.0327611398782058E-2</v>
      </c>
      <c r="G2440" s="111">
        <v>1.139206823672242E-3</v>
      </c>
      <c r="H2440" s="111">
        <v>1.0639415431538792E-3</v>
      </c>
      <c r="I2440" s="111">
        <v>1.4602234048490498E-2</v>
      </c>
      <c r="J2440" s="111">
        <v>4.0966668853880846E-3</v>
      </c>
      <c r="K2440" s="111">
        <v>2.0240968184192736E-2</v>
      </c>
      <c r="L2440" s="111">
        <v>2.0373591535806226E-2</v>
      </c>
      <c r="M2440" s="111">
        <v>1.1418732840552651E-3</v>
      </c>
      <c r="N2440" s="111">
        <v>1.0645291223588273E-3</v>
      </c>
    </row>
    <row r="2441" spans="1:14" x14ac:dyDescent="0.25">
      <c r="A2441" t="s">
        <v>390</v>
      </c>
      <c r="B2441" t="s">
        <v>479</v>
      </c>
      <c r="C2441" s="111">
        <v>3.4714202898686402E-3</v>
      </c>
      <c r="D2441" s="111">
        <v>4.66866032214386E-3</v>
      </c>
      <c r="E2441" s="111">
        <v>7.6701833108338696E-3</v>
      </c>
      <c r="F2441" s="111">
        <v>6.9345726246851404E-3</v>
      </c>
      <c r="G2441" s="111">
        <v>9.9754127876399692E-4</v>
      </c>
      <c r="H2441" s="111">
        <v>0</v>
      </c>
      <c r="I2441" s="111">
        <v>3.4759509703935782E-3</v>
      </c>
      <c r="J2441" s="111">
        <v>4.6801753533832827E-3</v>
      </c>
      <c r="K2441" s="111">
        <v>7.6940879757451137E-3</v>
      </c>
      <c r="L2441" s="111">
        <v>6.9502583141265555E-3</v>
      </c>
      <c r="M2441" s="111">
        <v>9.9987615268239583E-4</v>
      </c>
      <c r="N2441" s="111">
        <v>0</v>
      </c>
    </row>
    <row r="2442" spans="1:14" x14ac:dyDescent="0.25">
      <c r="A2442" t="s">
        <v>272</v>
      </c>
      <c r="B2442" t="s">
        <v>480</v>
      </c>
      <c r="C2442" s="111">
        <v>4.7556097216704103E-6</v>
      </c>
      <c r="D2442" s="111">
        <v>1.32431052510443E-5</v>
      </c>
      <c r="E2442" s="111">
        <v>1.7944508283423E-5</v>
      </c>
      <c r="F2442" s="111">
        <v>1.2887049969253299E-5</v>
      </c>
      <c r="G2442" s="111">
        <v>4.4475801335159797E-6</v>
      </c>
      <c r="H2442" s="111">
        <v>7.6948472452456808E-6</v>
      </c>
      <c r="I2442" s="111">
        <v>4.7618164458786715E-6</v>
      </c>
      <c r="J2442" s="111">
        <v>1.3275768747668683E-5</v>
      </c>
      <c r="K2442" s="111">
        <v>1.8000433603604902E-5</v>
      </c>
      <c r="L2442" s="111">
        <v>1.291619989305886E-5</v>
      </c>
      <c r="M2442" s="111">
        <v>4.4579902679884119E-6</v>
      </c>
      <c r="N2442" s="111">
        <v>7.699096851115151E-6</v>
      </c>
    </row>
    <row r="2443" spans="1:14" x14ac:dyDescent="0.25">
      <c r="A2443" t="s">
        <v>92</v>
      </c>
      <c r="B2443" t="s">
        <v>481</v>
      </c>
      <c r="C2443" s="111">
        <v>4.0246604105397092E-2</v>
      </c>
      <c r="D2443" s="111">
        <v>6.2651259761623751E-2</v>
      </c>
      <c r="E2443" s="111">
        <v>8.5857653842997775E-2</v>
      </c>
      <c r="F2443" s="111">
        <v>6.7149827089499195E-2</v>
      </c>
      <c r="G2443" s="111">
        <v>1.9124679855163293E-2</v>
      </c>
      <c r="H2443" s="111">
        <v>3.6053597404536723E-2</v>
      </c>
      <c r="I2443" s="111">
        <v>4.0299131454490315E-2</v>
      </c>
      <c r="J2443" s="111">
        <v>6.2805786148973558E-2</v>
      </c>
      <c r="K2443" s="111">
        <v>8.6125235250378643E-2</v>
      </c>
      <c r="L2443" s="111">
        <v>6.7301716959398475E-2</v>
      </c>
      <c r="M2443" s="111">
        <v>1.9169443633006027E-2</v>
      </c>
      <c r="N2443" s="111">
        <v>3.6073508596307369E-2</v>
      </c>
    </row>
    <row r="2444" spans="1:14" x14ac:dyDescent="0.25">
      <c r="A2444" t="s">
        <v>82</v>
      </c>
      <c r="B2444" t="s">
        <v>482</v>
      </c>
      <c r="C2444" s="111">
        <v>2.7895826474865199E-5</v>
      </c>
      <c r="D2444" s="111">
        <v>9.0184715623625793E-6</v>
      </c>
      <c r="E2444" s="111">
        <v>1.4028909304776899E-4</v>
      </c>
      <c r="F2444" s="111">
        <v>2.84738868374929E-5</v>
      </c>
      <c r="G2444" s="111">
        <v>1.7602605165090399E-6</v>
      </c>
      <c r="H2444" s="111">
        <v>1.8883802469823301E-6</v>
      </c>
      <c r="I2444" s="111">
        <v>2.7932234361892184E-5</v>
      </c>
      <c r="J2444" s="111">
        <v>9.0407151985679999E-6</v>
      </c>
      <c r="K2444" s="111">
        <v>1.4072631385776872E-4</v>
      </c>
      <c r="L2444" s="111">
        <v>2.8538293480886183E-5</v>
      </c>
      <c r="M2444" s="111">
        <v>1.7643806330967732E-6</v>
      </c>
      <c r="N2444" s="111">
        <v>1.8894231360125608E-6</v>
      </c>
    </row>
    <row r="2445" spans="1:14" x14ac:dyDescent="0.25">
      <c r="A2445" t="s">
        <v>127</v>
      </c>
      <c r="B2445" t="s">
        <v>483</v>
      </c>
      <c r="C2445" s="111">
        <v>4.5471204580105356E-4</v>
      </c>
      <c r="D2445" s="111">
        <v>1.5344829900782982E-3</v>
      </c>
      <c r="E2445" s="111">
        <v>1.7138949171688418E-3</v>
      </c>
      <c r="F2445" s="111">
        <v>1.205166289680003E-3</v>
      </c>
      <c r="G2445" s="111">
        <v>3.4474143761648561E-4</v>
      </c>
      <c r="H2445" s="111">
        <v>3.0648656300849998E-4</v>
      </c>
      <c r="I2445" s="111">
        <v>4.5530550750788807E-4</v>
      </c>
      <c r="J2445" s="111">
        <v>1.5382677202466733E-3</v>
      </c>
      <c r="K2445" s="111">
        <v>1.7192363910329849E-3</v>
      </c>
      <c r="L2445" s="111">
        <v>1.2078923212854532E-3</v>
      </c>
      <c r="M2445" s="111">
        <v>3.4554834937885337E-4</v>
      </c>
      <c r="N2445" s="111">
        <v>3.0665582525056458E-4</v>
      </c>
    </row>
    <row r="2446" spans="1:14" x14ac:dyDescent="0.25">
      <c r="A2446" t="s">
        <v>339</v>
      </c>
      <c r="B2446" t="s">
        <v>484</v>
      </c>
      <c r="C2446" s="111">
        <v>1.33985572230279E-5</v>
      </c>
      <c r="D2446" s="111">
        <v>1.47910599875192E-5</v>
      </c>
      <c r="E2446" s="111">
        <v>4.0284988052333597E-5</v>
      </c>
      <c r="F2446" s="111">
        <v>1.83580974568234E-5</v>
      </c>
      <c r="G2446" s="111">
        <v>6.8175847354515998E-5</v>
      </c>
      <c r="H2446" s="111">
        <v>3.4807281949321001E-5</v>
      </c>
      <c r="I2446" s="111">
        <v>1.3416044181449445E-5</v>
      </c>
      <c r="J2446" s="111">
        <v>1.4827541441741221E-5</v>
      </c>
      <c r="K2446" s="111">
        <v>4.0410539046530083E-5</v>
      </c>
      <c r="L2446" s="111">
        <v>1.8399622642444488E-5</v>
      </c>
      <c r="M2446" s="111">
        <v>6.8335421711228372E-5</v>
      </c>
      <c r="N2446" s="111">
        <v>3.482650484289612E-5</v>
      </c>
    </row>
    <row r="2447" spans="1:14" x14ac:dyDescent="0.25">
      <c r="A2447" t="s">
        <v>229</v>
      </c>
      <c r="B2447" t="s">
        <v>485</v>
      </c>
      <c r="C2447" s="111">
        <v>0</v>
      </c>
      <c r="D2447" s="111">
        <v>0</v>
      </c>
      <c r="E2447" s="111">
        <v>0</v>
      </c>
      <c r="F2447" s="111">
        <v>0</v>
      </c>
      <c r="G2447" s="111">
        <v>0</v>
      </c>
      <c r="H2447" s="111">
        <v>0</v>
      </c>
      <c r="I2447" s="111">
        <v>0</v>
      </c>
      <c r="J2447" s="111">
        <v>0</v>
      </c>
      <c r="K2447" s="111">
        <v>0</v>
      </c>
      <c r="L2447" s="111">
        <v>0</v>
      </c>
      <c r="M2447" s="111">
        <v>0</v>
      </c>
      <c r="N2447" s="111">
        <v>0</v>
      </c>
    </row>
    <row r="2448" spans="1:14" x14ac:dyDescent="0.25">
      <c r="A2448" t="s">
        <v>486</v>
      </c>
      <c r="B2448" t="s">
        <v>487</v>
      </c>
      <c r="C2448" s="111">
        <v>0</v>
      </c>
      <c r="D2448" s="111">
        <v>0</v>
      </c>
      <c r="E2448" s="111">
        <v>0</v>
      </c>
      <c r="F2448" s="111">
        <v>0</v>
      </c>
      <c r="G2448" s="111">
        <v>0</v>
      </c>
      <c r="H2448" s="111">
        <v>0</v>
      </c>
      <c r="I2448" s="111">
        <v>0</v>
      </c>
      <c r="J2448" s="111">
        <v>0</v>
      </c>
      <c r="K2448" s="111">
        <v>0</v>
      </c>
      <c r="L2448" s="111">
        <v>0</v>
      </c>
      <c r="M2448" s="111">
        <v>0</v>
      </c>
      <c r="N2448" s="111">
        <v>0</v>
      </c>
    </row>
    <row r="2449" spans="1:14" x14ac:dyDescent="0.25">
      <c r="A2449" t="s">
        <v>167</v>
      </c>
      <c r="B2449" t="s">
        <v>488</v>
      </c>
      <c r="C2449" s="111">
        <v>1.5851304224840466E-3</v>
      </c>
      <c r="D2449" s="111">
        <v>3.5824570387662986E-3</v>
      </c>
      <c r="E2449" s="111">
        <v>4.6959469045132658E-3</v>
      </c>
      <c r="F2449" s="111">
        <v>3.7262384140910646E-3</v>
      </c>
      <c r="G2449" s="111">
        <v>1.8129250515583977E-3</v>
      </c>
      <c r="H2449" s="111">
        <v>4.9065048463078926E-3</v>
      </c>
      <c r="I2449" s="111">
        <v>1.5871992355158755E-3</v>
      </c>
      <c r="J2449" s="111">
        <v>3.5912930006630392E-3</v>
      </c>
      <c r="K2449" s="111">
        <v>4.7105821528045065E-3</v>
      </c>
      <c r="L2449" s="111">
        <v>3.7346669967466186E-3</v>
      </c>
      <c r="M2449" s="111">
        <v>1.8171684362774147E-3</v>
      </c>
      <c r="N2449" s="111">
        <v>4.9092145442562619E-3</v>
      </c>
    </row>
    <row r="2450" spans="1:14" x14ac:dyDescent="0.25">
      <c r="A2450" t="s">
        <v>131</v>
      </c>
      <c r="B2450" t="s">
        <v>459</v>
      </c>
      <c r="C2450" s="111">
        <v>1.539636574333272E-2</v>
      </c>
      <c r="D2450" s="111">
        <v>3.4363168316997889E-3</v>
      </c>
      <c r="E2450" s="111">
        <v>8.2482380147868156E-2</v>
      </c>
      <c r="F2450" s="111">
        <v>2.0481472829170601E-2</v>
      </c>
      <c r="G2450" s="111">
        <v>1.2864044563225998E-3</v>
      </c>
      <c r="H2450" s="111">
        <v>1.1805851264850989E-3</v>
      </c>
      <c r="I2450" s="111">
        <v>1.5416460116414461E-2</v>
      </c>
      <c r="J2450" s="111">
        <v>3.4447923456449557E-3</v>
      </c>
      <c r="K2450" s="111">
        <v>8.2739442277756453E-2</v>
      </c>
      <c r="L2450" s="111">
        <v>2.0527800993787051E-2</v>
      </c>
      <c r="M2450" s="111">
        <v>1.2894154517345405E-3</v>
      </c>
      <c r="N2450" s="111">
        <v>1.1812371240261833E-3</v>
      </c>
    </row>
    <row r="2451" spans="1:14" x14ac:dyDescent="0.25">
      <c r="A2451" t="s">
        <v>374</v>
      </c>
      <c r="B2451" t="s">
        <v>489</v>
      </c>
      <c r="C2451" s="111">
        <v>2.6249445095470302E-3</v>
      </c>
      <c r="D2451" s="111">
        <v>6.1741971232015199E-5</v>
      </c>
      <c r="E2451" s="111">
        <v>7.9941825673323203E-6</v>
      </c>
      <c r="F2451" s="111">
        <v>7.4416693475810004E-6</v>
      </c>
      <c r="G2451" s="111">
        <v>1.62066384130223E-3</v>
      </c>
      <c r="H2451" s="111">
        <v>1.9041475891972601E-6</v>
      </c>
      <c r="I2451" s="111">
        <v>2.6283704228549508E-3</v>
      </c>
      <c r="J2451" s="111">
        <v>6.1894254901946814E-5</v>
      </c>
      <c r="K2451" s="111">
        <v>8.0190969986786313E-6</v>
      </c>
      <c r="L2451" s="111">
        <v>7.4585020668600996E-6</v>
      </c>
      <c r="M2451" s="111">
        <v>1.6244572138814954E-3</v>
      </c>
      <c r="N2451" s="111">
        <v>1.9051991860013927E-6</v>
      </c>
    </row>
    <row r="2452" spans="1:14" x14ac:dyDescent="0.25">
      <c r="A2452" t="s">
        <v>242</v>
      </c>
      <c r="B2452" t="s">
        <v>490</v>
      </c>
      <c r="C2452" s="111">
        <v>2.447907067794239E-3</v>
      </c>
      <c r="D2452" s="111">
        <v>9.086885283786639E-4</v>
      </c>
      <c r="E2452" s="111">
        <v>1.47905070238442E-5</v>
      </c>
      <c r="F2452" s="111">
        <v>1.2698153588604834E-4</v>
      </c>
      <c r="G2452" s="111">
        <v>2.5997941286574435E-3</v>
      </c>
      <c r="H2452" s="111">
        <v>6.6681969634258196E-6</v>
      </c>
      <c r="I2452" s="111">
        <v>2.4511019229119793E-3</v>
      </c>
      <c r="J2452" s="111">
        <v>9.1092976592202415E-4</v>
      </c>
      <c r="K2452" s="111">
        <v>1.4836602677617298E-5</v>
      </c>
      <c r="L2452" s="111">
        <v>1.272687623734619E-4</v>
      </c>
      <c r="M2452" s="111">
        <v>2.6058792818570483E-3</v>
      </c>
      <c r="N2452" s="111">
        <v>6.6718795848023605E-6</v>
      </c>
    </row>
    <row r="2453" spans="1:14" x14ac:dyDescent="0.25">
      <c r="A2453" t="s">
        <v>212</v>
      </c>
      <c r="B2453" t="s">
        <v>491</v>
      </c>
      <c r="C2453" s="111">
        <v>0</v>
      </c>
      <c r="D2453" s="111">
        <v>2.4035348292835899E-3</v>
      </c>
      <c r="E2453" s="111">
        <v>0</v>
      </c>
      <c r="F2453" s="111">
        <v>0</v>
      </c>
      <c r="G2453" s="111">
        <v>1.08929933949512E-2</v>
      </c>
      <c r="H2453" s="111">
        <v>5.1644604368651604E-3</v>
      </c>
      <c r="I2453" s="111">
        <v>0</v>
      </c>
      <c r="J2453" s="111">
        <v>2.4094630349645574E-3</v>
      </c>
      <c r="K2453" s="111">
        <v>0</v>
      </c>
      <c r="L2453" s="111">
        <v>0</v>
      </c>
      <c r="M2453" s="111">
        <v>1.0918489849797337E-2</v>
      </c>
      <c r="N2453" s="111">
        <v>5.1673125950283663E-3</v>
      </c>
    </row>
    <row r="2454" spans="1:14" x14ac:dyDescent="0.25">
      <c r="A2454" t="s">
        <v>59</v>
      </c>
      <c r="B2454" t="s">
        <v>492</v>
      </c>
      <c r="C2454" s="111">
        <v>3.7763452044120124E-5</v>
      </c>
      <c r="D2454" s="111">
        <v>6.4478851915458976E-3</v>
      </c>
      <c r="E2454" s="111">
        <v>7.1196887640093912E-6</v>
      </c>
      <c r="F2454" s="111">
        <v>5.4304417731522639E-5</v>
      </c>
      <c r="G2454" s="111">
        <v>1.6109808544127724E-3</v>
      </c>
      <c r="H2454" s="111">
        <v>1.1498671337392699E-2</v>
      </c>
      <c r="I2454" s="111">
        <v>3.7812738538535703E-5</v>
      </c>
      <c r="J2454" s="111">
        <v>6.4637885972952296E-3</v>
      </c>
      <c r="K2454" s="111">
        <v>7.1418777740080953E-6</v>
      </c>
      <c r="L2454" s="111">
        <v>5.4427251866794557E-5</v>
      </c>
      <c r="M2454" s="111">
        <v>1.6147515627133542E-3</v>
      </c>
      <c r="N2454" s="111">
        <v>1.1505021667639562E-2</v>
      </c>
    </row>
    <row r="2455" spans="1:14" x14ac:dyDescent="0.25">
      <c r="A2455" t="s">
        <v>441</v>
      </c>
      <c r="B2455" t="s">
        <v>465</v>
      </c>
      <c r="C2455" s="111">
        <v>8.4750425114937496E-4</v>
      </c>
      <c r="D2455" s="111">
        <v>5.5260889754794895E-4</v>
      </c>
      <c r="E2455" s="111">
        <v>8.4361847255601404E-4</v>
      </c>
      <c r="F2455" s="111">
        <v>6.9594573616827305E-4</v>
      </c>
      <c r="G2455" s="111">
        <v>6.8164520578966889E-3</v>
      </c>
      <c r="H2455" s="111">
        <v>1.2608268038028401E-3</v>
      </c>
      <c r="I2455" s="111">
        <v>8.4861036066215592E-4</v>
      </c>
      <c r="J2455" s="111">
        <v>5.5397188141898923E-4</v>
      </c>
      <c r="K2455" s="111">
        <v>8.4624766876712702E-4</v>
      </c>
      <c r="L2455" s="111">
        <v>6.975199339273034E-4</v>
      </c>
      <c r="M2455" s="111">
        <v>6.8324068423901377E-3</v>
      </c>
      <c r="N2455" s="111">
        <v>1.2615231161291357E-3</v>
      </c>
    </row>
    <row r="2456" spans="1:14" x14ac:dyDescent="0.25">
      <c r="A2456" t="s">
        <v>133</v>
      </c>
      <c r="B2456" t="s">
        <v>493</v>
      </c>
      <c r="C2456" s="111">
        <v>6.3434100609236974E-3</v>
      </c>
      <c r="D2456" s="111">
        <v>1.3383208090383129E-2</v>
      </c>
      <c r="E2456" s="111">
        <v>2.2007066411305398E-2</v>
      </c>
      <c r="F2456" s="111">
        <v>1.6017045285458189E-2</v>
      </c>
      <c r="G2456" s="111">
        <v>1.5861420543528942E-3</v>
      </c>
      <c r="H2456" s="111">
        <v>3.0347367860472399E-9</v>
      </c>
      <c r="I2456" s="111">
        <v>6.3516890827720746E-3</v>
      </c>
      <c r="J2456" s="111">
        <v>1.3416217144075367E-2</v>
      </c>
      <c r="K2456" s="111">
        <v>2.2075652979177726E-2</v>
      </c>
      <c r="L2456" s="111">
        <v>1.6053275117015861E-2</v>
      </c>
      <c r="M2456" s="111">
        <v>1.5898546242409024E-3</v>
      </c>
      <c r="N2456" s="111">
        <v>3.0364127693185454E-9</v>
      </c>
    </row>
    <row r="2457" spans="1:14" x14ac:dyDescent="0.25">
      <c r="A2457" t="s">
        <v>52</v>
      </c>
      <c r="B2457" t="s">
        <v>494</v>
      </c>
      <c r="C2457" s="111">
        <v>5.5127777033515117E-2</v>
      </c>
      <c r="D2457" s="111">
        <v>0.10782674893233253</v>
      </c>
      <c r="E2457" s="111">
        <v>0.19024985634660679</v>
      </c>
      <c r="F2457" s="111">
        <v>0.14409832929057162</v>
      </c>
      <c r="G2457" s="111">
        <v>0.51326512141538605</v>
      </c>
      <c r="H2457" s="111">
        <v>0.24569802926630918</v>
      </c>
      <c r="I2457" s="111">
        <v>5.5199726358267816E-2</v>
      </c>
      <c r="J2457" s="111">
        <v>0.10809269854029865</v>
      </c>
      <c r="K2457" s="111">
        <v>0.19084278338382038</v>
      </c>
      <c r="L2457" s="111">
        <v>0.14442427319001719</v>
      </c>
      <c r="M2457" s="111">
        <v>0.51446648457772204</v>
      </c>
      <c r="N2457" s="111">
        <v>0.24583372004144874</v>
      </c>
    </row>
    <row r="2458" spans="1:14" x14ac:dyDescent="0.25">
      <c r="A2458" t="s">
        <v>106</v>
      </c>
      <c r="B2458" t="s">
        <v>495</v>
      </c>
      <c r="C2458" s="111">
        <v>2.5139299789395803E-3</v>
      </c>
      <c r="D2458" s="111">
        <v>5.9335218614114393E-3</v>
      </c>
      <c r="E2458" s="111">
        <v>8.14292604468962E-3</v>
      </c>
      <c r="F2458" s="111">
        <v>6.4063443297792998E-3</v>
      </c>
      <c r="G2458" s="111">
        <v>3.31161801696529E-3</v>
      </c>
      <c r="H2458" s="111">
        <v>1.01989158923321E-2</v>
      </c>
      <c r="I2458" s="111">
        <v>2.5172110030293108E-3</v>
      </c>
      <c r="J2458" s="111">
        <v>5.9481566141840669E-3</v>
      </c>
      <c r="K2458" s="111">
        <v>8.1683040455283219E-3</v>
      </c>
      <c r="L2458" s="111">
        <v>6.4208351907234888E-3</v>
      </c>
      <c r="M2458" s="111">
        <v>3.3193692857098702E-3</v>
      </c>
      <c r="N2458" s="111">
        <v>1.0204548411270675E-2</v>
      </c>
    </row>
    <row r="2459" spans="1:14" x14ac:dyDescent="0.25">
      <c r="A2459" t="s">
        <v>147</v>
      </c>
      <c r="B2459" t="s">
        <v>496</v>
      </c>
      <c r="C2459" s="111">
        <v>5.1810801219040765E-3</v>
      </c>
      <c r="D2459" s="111">
        <v>1.12850800084172E-2</v>
      </c>
      <c r="E2459" s="111">
        <v>1.8182603056674674E-2</v>
      </c>
      <c r="F2459" s="111">
        <v>1.4092622563250976E-2</v>
      </c>
      <c r="G2459" s="111">
        <v>1.1332475764258231E-2</v>
      </c>
      <c r="H2459" s="111">
        <v>2.3777029250314996E-2</v>
      </c>
      <c r="I2459" s="111">
        <v>5.1878421434532864E-3</v>
      </c>
      <c r="J2459" s="111">
        <v>1.1312914127815425E-2</v>
      </c>
      <c r="K2459" s="111">
        <v>1.8239270415937134E-2</v>
      </c>
      <c r="L2459" s="111">
        <v>1.4124499437703964E-2</v>
      </c>
      <c r="M2459" s="111">
        <v>1.1359000884226837E-2</v>
      </c>
      <c r="N2459" s="111">
        <v>2.3790160505535576E-2</v>
      </c>
    </row>
    <row r="2460" spans="1:14" x14ac:dyDescent="0.25">
      <c r="A2460" t="s">
        <v>115</v>
      </c>
      <c r="B2460" t="s">
        <v>497</v>
      </c>
      <c r="C2460" s="111">
        <v>0.11841710144573481</v>
      </c>
      <c r="D2460" s="111">
        <v>4.2488955411535759E-2</v>
      </c>
      <c r="E2460" s="111">
        <v>4.9165325701027815E-2</v>
      </c>
      <c r="F2460" s="111">
        <v>3.2187955463646417E-2</v>
      </c>
      <c r="G2460" s="111">
        <v>8.306863909551928E-3</v>
      </c>
      <c r="H2460" s="111">
        <v>6.5538222263289815E-3</v>
      </c>
      <c r="I2460" s="111">
        <v>0.11857165203613886</v>
      </c>
      <c r="J2460" s="111">
        <v>4.2593752422912592E-2</v>
      </c>
      <c r="K2460" s="111">
        <v>4.9318552891110111E-2</v>
      </c>
      <c r="L2460" s="111">
        <v>3.22607631621857E-2</v>
      </c>
      <c r="M2460" s="111">
        <v>8.3263071950569999E-3</v>
      </c>
      <c r="N2460" s="111">
        <v>6.5574416823770123E-3</v>
      </c>
    </row>
    <row r="2461" spans="1:14" x14ac:dyDescent="0.25">
      <c r="A2461" t="s">
        <v>74</v>
      </c>
      <c r="B2461" t="s">
        <v>498</v>
      </c>
      <c r="C2461" s="111">
        <v>3.9957769543278376E-3</v>
      </c>
      <c r="D2461" s="111">
        <v>8.7351381415843254E-4</v>
      </c>
      <c r="E2461" s="111">
        <v>1.7577324714642647E-3</v>
      </c>
      <c r="F2461" s="111">
        <v>4.5457921703778072E-3</v>
      </c>
      <c r="G2461" s="111">
        <v>3.6386588488043645E-4</v>
      </c>
      <c r="H2461" s="111">
        <v>3.0301376657219226E-4</v>
      </c>
      <c r="I2461" s="111">
        <v>4.0009919923576056E-3</v>
      </c>
      <c r="J2461" s="111">
        <v>8.7566829492251677E-4</v>
      </c>
      <c r="K2461" s="111">
        <v>1.7632105681447724E-3</v>
      </c>
      <c r="L2461" s="111">
        <v>4.5560745465398145E-3</v>
      </c>
      <c r="M2461" s="111">
        <v>3.6471755987623725E-4</v>
      </c>
      <c r="N2461" s="111">
        <v>3.0318111090534342E-4</v>
      </c>
    </row>
    <row r="2462" spans="1:14" x14ac:dyDescent="0.25">
      <c r="A2462" t="s">
        <v>173</v>
      </c>
      <c r="B2462" t="s">
        <v>499</v>
      </c>
      <c r="C2462" s="111">
        <v>1.0492861166700087E-3</v>
      </c>
      <c r="D2462" s="111">
        <v>2.647204475319725E-4</v>
      </c>
      <c r="E2462" s="111">
        <v>5.4990762441784921E-6</v>
      </c>
      <c r="F2462" s="111">
        <v>1.0619581630393814E-5</v>
      </c>
      <c r="G2462" s="111">
        <v>1.8285384788575587E-4</v>
      </c>
      <c r="H2462" s="111">
        <v>3.8752996614067777E-6</v>
      </c>
      <c r="I2462" s="111">
        <v>1.0506555792463954E-3</v>
      </c>
      <c r="J2462" s="111">
        <v>2.6537336807292225E-4</v>
      </c>
      <c r="K2462" s="111">
        <v>5.5162145014549234E-6</v>
      </c>
      <c r="L2462" s="111">
        <v>1.0643602643434927E-5</v>
      </c>
      <c r="M2462" s="111">
        <v>1.8328184088153076E-4</v>
      </c>
      <c r="N2462" s="111">
        <v>3.8774398593421236E-6</v>
      </c>
    </row>
    <row r="2463" spans="1:14" x14ac:dyDescent="0.25">
      <c r="A2463" t="s">
        <v>365</v>
      </c>
      <c r="B2463" t="s">
        <v>500</v>
      </c>
      <c r="C2463" s="111">
        <v>1.6527483612017899E-3</v>
      </c>
      <c r="D2463" s="111">
        <v>2.9347408593032001E-3</v>
      </c>
      <c r="E2463" s="111">
        <v>4.28887264778128E-3</v>
      </c>
      <c r="F2463" s="111">
        <v>3.5731053323898899E-3</v>
      </c>
      <c r="G2463" s="111">
        <v>7.2490910476426403E-4</v>
      </c>
      <c r="H2463" s="111">
        <v>0</v>
      </c>
      <c r="I2463" s="111">
        <v>1.654905424935782E-3</v>
      </c>
      <c r="J2463" s="111">
        <v>2.9419792596884673E-3</v>
      </c>
      <c r="K2463" s="111">
        <v>4.3022392205654533E-3</v>
      </c>
      <c r="L2463" s="111">
        <v>3.5811875349449286E-3</v>
      </c>
      <c r="M2463" s="111">
        <v>7.2660584794467765E-4</v>
      </c>
      <c r="N2463" s="111">
        <v>0</v>
      </c>
    </row>
    <row r="2464" spans="1:14" x14ac:dyDescent="0.25">
      <c r="A2464" t="s">
        <v>428</v>
      </c>
      <c r="C2464" s="111">
        <v>0.99999999998431266</v>
      </c>
      <c r="D2464" s="111">
        <v>0.99999999969299636</v>
      </c>
      <c r="E2464" s="111">
        <v>1.000000001846137</v>
      </c>
      <c r="F2464" s="111">
        <v>0.99999999998638556</v>
      </c>
      <c r="G2464" s="111">
        <v>1.0000000016327555</v>
      </c>
      <c r="H2464" s="111">
        <v>1.000000002814623</v>
      </c>
      <c r="I2464" s="111">
        <v>0.99999999998429234</v>
      </c>
      <c r="J2464" s="111">
        <v>0.99999999969223929</v>
      </c>
      <c r="K2464" s="111">
        <v>1.0000000018518906</v>
      </c>
      <c r="L2464" s="111">
        <v>0.99999999998635469</v>
      </c>
      <c r="M2464" s="111">
        <v>1.0000000016365771</v>
      </c>
      <c r="N2464" s="111">
        <v>1.0000000028161782</v>
      </c>
    </row>
    <row r="2469" spans="1:16" ht="18.75" x14ac:dyDescent="0.3">
      <c r="A2469" s="113" t="s">
        <v>641</v>
      </c>
      <c r="B2469" s="113"/>
      <c r="C2469" s="113"/>
      <c r="D2469" s="113"/>
      <c r="E2469" s="113"/>
      <c r="F2469" s="113"/>
      <c r="G2469" s="113"/>
      <c r="H2469" s="113"/>
      <c r="I2469" s="113"/>
      <c r="J2469" s="113"/>
      <c r="K2469" s="113"/>
      <c r="L2469" s="113"/>
      <c r="M2469" s="113"/>
      <c r="N2469" s="113"/>
      <c r="O2469" s="113"/>
      <c r="P2469" s="113"/>
    </row>
    <row r="2471" spans="1:16" x14ac:dyDescent="0.25">
      <c r="C2471" s="122" t="s">
        <v>642</v>
      </c>
      <c r="D2471" s="122"/>
      <c r="E2471" s="122"/>
      <c r="F2471" s="122"/>
      <c r="G2471" s="122"/>
      <c r="H2471" s="122"/>
      <c r="I2471" s="122"/>
      <c r="J2471" s="124" t="s">
        <v>643</v>
      </c>
      <c r="K2471" s="125"/>
      <c r="L2471" s="126"/>
      <c r="M2471" s="125"/>
      <c r="N2471" s="125"/>
      <c r="O2471" s="125"/>
      <c r="P2471" s="125"/>
    </row>
    <row r="2472" spans="1:16" x14ac:dyDescent="0.25">
      <c r="C2472" t="str">
        <f t="shared" ref="C2472:H2472" si="41">C2406</f>
        <v>BPE_HAY_TPM</v>
      </c>
      <c r="D2472" t="str">
        <f t="shared" si="41"/>
        <v>HVDC_no_reserve_FlexiNZD</v>
      </c>
      <c r="E2472" t="str">
        <f t="shared" si="41"/>
        <v>LSI_reliability_TPM</v>
      </c>
      <c r="F2472" t="str">
        <f t="shared" si="41"/>
        <v>LSI_renewables_TPM</v>
      </c>
      <c r="G2472" t="str">
        <f t="shared" si="41"/>
        <v>NIGUP_Flexi_NZDperMWh</v>
      </c>
      <c r="H2472" t="str">
        <f t="shared" si="41"/>
        <v>WRK_Flexi_NZDperMWh</v>
      </c>
      <c r="I2472" t="s">
        <v>639</v>
      </c>
      <c r="J2472" t="str">
        <f t="shared" ref="J2472:O2472" si="42">I2406</f>
        <v>BPE_HAY_TPM</v>
      </c>
      <c r="K2472" t="str">
        <f t="shared" si="42"/>
        <v>HVDC_no_reserve_FlexiNZD</v>
      </c>
      <c r="L2472" t="str">
        <f t="shared" si="42"/>
        <v>LSI_reliability_TPM</v>
      </c>
      <c r="M2472" t="str">
        <f t="shared" si="42"/>
        <v>LSI_renewables_TPM</v>
      </c>
      <c r="N2472" t="str">
        <f t="shared" si="42"/>
        <v>NIGUP_Flexi_NZDperMWh</v>
      </c>
      <c r="O2472" t="str">
        <f t="shared" si="42"/>
        <v>WRK_Flexi_NZDperMWh</v>
      </c>
      <c r="P2472" t="s">
        <v>639</v>
      </c>
    </row>
    <row r="2473" spans="1:16" ht="23.25" x14ac:dyDescent="0.25">
      <c r="A2473" s="40" t="s">
        <v>525</v>
      </c>
      <c r="B2473" s="40" t="s">
        <v>540</v>
      </c>
      <c r="C2473" s="40" t="s">
        <v>501</v>
      </c>
      <c r="D2473" s="40" t="s">
        <v>502</v>
      </c>
      <c r="E2473" s="40" t="s">
        <v>442</v>
      </c>
      <c r="F2473" s="40" t="s">
        <v>503</v>
      </c>
      <c r="G2473" s="40" t="s">
        <v>504</v>
      </c>
      <c r="H2473" s="40" t="s">
        <v>505</v>
      </c>
      <c r="I2473" s="40" t="s">
        <v>506</v>
      </c>
      <c r="J2473" s="127" t="s">
        <v>501</v>
      </c>
      <c r="K2473" s="40" t="s">
        <v>502</v>
      </c>
      <c r="L2473" s="40" t="s">
        <v>442</v>
      </c>
      <c r="M2473" s="40" t="s">
        <v>503</v>
      </c>
      <c r="N2473" s="40" t="s">
        <v>504</v>
      </c>
      <c r="O2473" s="40" t="s">
        <v>505</v>
      </c>
      <c r="P2473" s="40" t="s">
        <v>506</v>
      </c>
    </row>
    <row r="2474" spans="1:16" x14ac:dyDescent="0.25">
      <c r="A2474" s="20" t="str">
        <f t="shared" ref="A2474:H2474" si="43">A2407</f>
        <v>Alpine Energy</v>
      </c>
      <c r="B2474" s="20" t="str">
        <f t="shared" si="43"/>
        <v>ALPE</v>
      </c>
      <c r="C2474" s="21">
        <f t="shared" si="43"/>
        <v>3.114377064044959E-2</v>
      </c>
      <c r="D2474" s="21">
        <f t="shared" si="43"/>
        <v>8.5467708934245865E-3</v>
      </c>
      <c r="E2474" s="21">
        <f t="shared" si="43"/>
        <v>1.4989103390479075E-2</v>
      </c>
      <c r="F2474" s="21">
        <f t="shared" si="43"/>
        <v>2.9865638909059897E-2</v>
      </c>
      <c r="G2474" s="21">
        <f t="shared" si="43"/>
        <v>3.0004736237187199E-3</v>
      </c>
      <c r="H2474" s="21">
        <f t="shared" si="43"/>
        <v>2.447877066524141E-3</v>
      </c>
      <c r="I2474" s="21">
        <f>G2474</f>
        <v>3.0004736237187199E-3</v>
      </c>
      <c r="J2474" s="128">
        <f t="shared" ref="J2474:O2483" si="44">I2407</f>
        <v>3.1184417540948969E-2</v>
      </c>
      <c r="K2474" s="21">
        <f t="shared" si="44"/>
        <v>8.5678511021018335E-3</v>
      </c>
      <c r="L2474" s="21">
        <f t="shared" si="44"/>
        <v>1.5035817983774817E-2</v>
      </c>
      <c r="M2474" s="21">
        <f t="shared" si="44"/>
        <v>2.993319363265301E-2</v>
      </c>
      <c r="N2474" s="21">
        <f t="shared" si="44"/>
        <v>3.0074966189130091E-3</v>
      </c>
      <c r="O2474" s="21">
        <f t="shared" si="44"/>
        <v>2.449228946869273E-3</v>
      </c>
      <c r="P2474" s="21">
        <f>N2474</f>
        <v>3.0074966189130091E-3</v>
      </c>
    </row>
    <row r="2475" spans="1:16" x14ac:dyDescent="0.25">
      <c r="A2475" s="20" t="str">
        <f t="shared" ref="A2475:H2475" si="45">A2408</f>
        <v>Aurora Energy</v>
      </c>
      <c r="B2475" s="20" t="str">
        <f t="shared" si="45"/>
        <v>DUNE</v>
      </c>
      <c r="C2475" s="21">
        <f t="shared" si="45"/>
        <v>5.7111933542844162E-2</v>
      </c>
      <c r="D2475" s="21">
        <f t="shared" si="45"/>
        <v>1.5730986502445962E-2</v>
      </c>
      <c r="E2475" s="21">
        <f t="shared" si="45"/>
        <v>9.0396113665320334E-3</v>
      </c>
      <c r="F2475" s="21">
        <f t="shared" si="45"/>
        <v>4.4892712165647872E-2</v>
      </c>
      <c r="G2475" s="21">
        <f t="shared" si="45"/>
        <v>2.9988061027320439E-3</v>
      </c>
      <c r="H2475" s="21">
        <f t="shared" si="45"/>
        <v>2.7317841716270304E-3</v>
      </c>
      <c r="I2475" s="21">
        <f t="shared" ref="I2475:I2530" si="46">G2475</f>
        <v>2.9988061027320439E-3</v>
      </c>
      <c r="J2475" s="128">
        <f t="shared" si="44"/>
        <v>5.7186472464506664E-2</v>
      </c>
      <c r="K2475" s="21">
        <f t="shared" si="44"/>
        <v>1.5769786241236858E-2</v>
      </c>
      <c r="L2475" s="21">
        <f t="shared" si="44"/>
        <v>9.0677839501441624E-3</v>
      </c>
      <c r="M2475" s="21">
        <f t="shared" si="44"/>
        <v>4.4994257448872178E-2</v>
      </c>
      <c r="N2475" s="21">
        <f t="shared" si="44"/>
        <v>3.0058251948785657E-3</v>
      </c>
      <c r="O2475" s="21">
        <f t="shared" si="44"/>
        <v>2.7332928443374658E-3</v>
      </c>
      <c r="P2475" s="21">
        <f t="shared" ref="P2475:P2530" si="47">N2475</f>
        <v>3.0058251948785657E-3</v>
      </c>
    </row>
    <row r="2476" spans="1:16" x14ac:dyDescent="0.25">
      <c r="A2476" s="20" t="str">
        <f t="shared" ref="A2476:H2476" si="48">A2409</f>
        <v>B.E.R. (Kupe) Ltd</v>
      </c>
      <c r="B2476" s="20" t="str">
        <f t="shared" si="48"/>
        <v>KUPE</v>
      </c>
      <c r="C2476" s="21">
        <f t="shared" si="48"/>
        <v>3.0725420053630899E-4</v>
      </c>
      <c r="D2476" s="21">
        <f t="shared" si="48"/>
        <v>7.3929742854899401E-4</v>
      </c>
      <c r="E2476" s="21">
        <f t="shared" si="48"/>
        <v>1.0414503686489399E-3</v>
      </c>
      <c r="F2476" s="21">
        <f t="shared" si="48"/>
        <v>8.4550370027938098E-4</v>
      </c>
      <c r="G2476" s="21">
        <f t="shared" si="48"/>
        <v>2.9946145390402098E-4</v>
      </c>
      <c r="H2476" s="21">
        <f t="shared" si="48"/>
        <v>4.3381064614171801E-4</v>
      </c>
      <c r="I2476" s="21">
        <f t="shared" si="46"/>
        <v>2.9946145390402098E-4</v>
      </c>
      <c r="J2476" s="128">
        <f t="shared" si="44"/>
        <v>3.0765520949124249E-4</v>
      </c>
      <c r="K2476" s="21">
        <f t="shared" si="44"/>
        <v>7.4112087090666325E-4</v>
      </c>
      <c r="L2476" s="21">
        <f t="shared" si="44"/>
        <v>1.0446961218565692E-3</v>
      </c>
      <c r="M2476" s="21">
        <f t="shared" si="44"/>
        <v>8.4741619138473611E-4</v>
      </c>
      <c r="N2476" s="21">
        <f t="shared" si="44"/>
        <v>3.0016238202917352E-4</v>
      </c>
      <c r="O2476" s="21">
        <f t="shared" si="44"/>
        <v>4.3405022520148708E-4</v>
      </c>
      <c r="P2476" s="21">
        <f t="shared" si="47"/>
        <v>3.0016238202917352E-4</v>
      </c>
    </row>
    <row r="2477" spans="1:16" x14ac:dyDescent="0.25">
      <c r="A2477" s="20" t="str">
        <f t="shared" ref="A2477:H2477" si="49">A2410</f>
        <v>Buller Electricity</v>
      </c>
      <c r="B2477" s="20" t="str">
        <f t="shared" si="49"/>
        <v>BUEL</v>
      </c>
      <c r="C2477" s="21">
        <f t="shared" si="49"/>
        <v>2.6130232233038198E-3</v>
      </c>
      <c r="D2477" s="21">
        <f t="shared" si="49"/>
        <v>7.5576387759074802E-4</v>
      </c>
      <c r="E2477" s="21">
        <f t="shared" si="49"/>
        <v>7.5810244332299905E-4</v>
      </c>
      <c r="F2477" s="21">
        <f t="shared" si="49"/>
        <v>1.937017013486982E-3</v>
      </c>
      <c r="G2477" s="21">
        <f t="shared" si="49"/>
        <v>1.496301406201135E-4</v>
      </c>
      <c r="H2477" s="21">
        <f t="shared" si="49"/>
        <v>1.382437573033897E-4</v>
      </c>
      <c r="I2477" s="21">
        <f t="shared" si="46"/>
        <v>1.496301406201135E-4</v>
      </c>
      <c r="J2477" s="128">
        <f t="shared" si="44"/>
        <v>2.6164335776949566E-3</v>
      </c>
      <c r="K2477" s="21">
        <f t="shared" si="44"/>
        <v>7.5762793367099173E-4</v>
      </c>
      <c r="L2477" s="21">
        <f t="shared" si="44"/>
        <v>7.6046512282381806E-4</v>
      </c>
      <c r="M2477" s="21">
        <f t="shared" si="44"/>
        <v>1.9413984583085617E-3</v>
      </c>
      <c r="N2477" s="21">
        <f t="shared" si="44"/>
        <v>1.4998036924741717E-4</v>
      </c>
      <c r="O2477" s="21">
        <f t="shared" si="44"/>
        <v>1.3832010469063864E-4</v>
      </c>
      <c r="P2477" s="21">
        <f t="shared" si="47"/>
        <v>1.4998036924741717E-4</v>
      </c>
    </row>
    <row r="2478" spans="1:16" x14ac:dyDescent="0.25">
      <c r="A2478" s="20" t="str">
        <f t="shared" ref="A2478:H2478" si="50">A2411</f>
        <v>Centralines</v>
      </c>
      <c r="B2478" s="20" t="str">
        <f t="shared" si="50"/>
        <v>CHBP</v>
      </c>
      <c r="C2478" s="21">
        <f t="shared" si="50"/>
        <v>6.7485259423491798E-4</v>
      </c>
      <c r="D2478" s="21">
        <f t="shared" si="50"/>
        <v>2.0899268995007098E-3</v>
      </c>
      <c r="E2478" s="21">
        <f t="shared" si="50"/>
        <v>2.3948344658401301E-3</v>
      </c>
      <c r="F2478" s="21">
        <f t="shared" si="50"/>
        <v>1.7249255171091699E-3</v>
      </c>
      <c r="G2478" s="21">
        <f t="shared" si="50"/>
        <v>4.75721127422076E-4</v>
      </c>
      <c r="H2478" s="21">
        <f t="shared" si="50"/>
        <v>1.2599079173887E-4</v>
      </c>
      <c r="I2478" s="21">
        <f t="shared" si="46"/>
        <v>4.75721127422076E-4</v>
      </c>
      <c r="J2478" s="128">
        <f t="shared" si="44"/>
        <v>6.757333696094318E-4</v>
      </c>
      <c r="K2478" s="21">
        <f t="shared" si="44"/>
        <v>2.0950816059636572E-3</v>
      </c>
      <c r="L2478" s="21">
        <f t="shared" si="44"/>
        <v>2.4022981356253028E-3</v>
      </c>
      <c r="M2478" s="21">
        <f t="shared" si="44"/>
        <v>1.7288272205644964E-3</v>
      </c>
      <c r="N2478" s="21">
        <f t="shared" si="44"/>
        <v>4.7683461402808932E-4</v>
      </c>
      <c r="O2478" s="21">
        <f t="shared" si="44"/>
        <v>1.2606037222448699E-4</v>
      </c>
      <c r="P2478" s="21">
        <f t="shared" si="47"/>
        <v>4.7683461402808932E-4</v>
      </c>
    </row>
    <row r="2479" spans="1:16" x14ac:dyDescent="0.25">
      <c r="A2479" s="20" t="str">
        <f t="shared" ref="A2479:H2479" si="51">A2412</f>
        <v>Contact Energy</v>
      </c>
      <c r="B2479" s="20" t="str">
        <f t="shared" si="51"/>
        <v>CTCT</v>
      </c>
      <c r="C2479" s="21">
        <f t="shared" si="51"/>
        <v>2.1072793928039655E-2</v>
      </c>
      <c r="D2479" s="21">
        <f t="shared" si="51"/>
        <v>0.1257880477967728</v>
      </c>
      <c r="E2479" s="21">
        <f t="shared" si="51"/>
        <v>0.24072727967450905</v>
      </c>
      <c r="F2479" s="21">
        <f t="shared" si="51"/>
        <v>9.2200010011037254E-4</v>
      </c>
      <c r="G2479" s="21">
        <f t="shared" si="51"/>
        <v>5.9665817050249294E-2</v>
      </c>
      <c r="H2479" s="21">
        <f t="shared" si="51"/>
        <v>0.2139245552615241</v>
      </c>
      <c r="I2479" s="21">
        <f t="shared" si="46"/>
        <v>5.9665817050249294E-2</v>
      </c>
      <c r="J2479" s="128">
        <f t="shared" si="44"/>
        <v>2.1100296819963872E-2</v>
      </c>
      <c r="K2479" s="21">
        <f t="shared" si="44"/>
        <v>0.12609829810413731</v>
      </c>
      <c r="L2479" s="21">
        <f t="shared" si="44"/>
        <v>0.24147752314619847</v>
      </c>
      <c r="M2479" s="21">
        <f t="shared" si="44"/>
        <v>9.2408562261017365E-4</v>
      </c>
      <c r="N2479" s="21">
        <f t="shared" si="44"/>
        <v>5.9805472584327238E-2</v>
      </c>
      <c r="O2479" s="21">
        <f t="shared" si="44"/>
        <v>0.21404269861339179</v>
      </c>
      <c r="P2479" s="21">
        <f t="shared" si="47"/>
        <v>5.9805472584327238E-2</v>
      </c>
    </row>
    <row r="2480" spans="1:16" x14ac:dyDescent="0.25">
      <c r="A2480" s="20" t="str">
        <f t="shared" ref="A2480:H2480" si="52">A2413</f>
        <v>Counties Power</v>
      </c>
      <c r="B2480" s="20" t="str">
        <f t="shared" si="52"/>
        <v>COUP</v>
      </c>
      <c r="C2480" s="21">
        <f t="shared" si="52"/>
        <v>3.1693351762412877E-3</v>
      </c>
      <c r="D2480" s="21">
        <f t="shared" si="52"/>
        <v>1.0607991154531711E-2</v>
      </c>
      <c r="E2480" s="21">
        <f t="shared" si="52"/>
        <v>1.0838096245646571E-2</v>
      </c>
      <c r="F2480" s="21">
        <f t="shared" si="52"/>
        <v>8.4785247846231159E-3</v>
      </c>
      <c r="G2480" s="21">
        <f t="shared" si="52"/>
        <v>2.6277464876554101E-2</v>
      </c>
      <c r="H2480" s="21">
        <f t="shared" si="52"/>
        <v>1.4169617187645601E-2</v>
      </c>
      <c r="I2480" s="21">
        <f t="shared" si="46"/>
        <v>2.6277464876554101E-2</v>
      </c>
      <c r="J2480" s="128">
        <f t="shared" si="44"/>
        <v>3.1734715941800504E-3</v>
      </c>
      <c r="K2480" s="21">
        <f t="shared" si="44"/>
        <v>1.0634155266097629E-2</v>
      </c>
      <c r="L2480" s="21">
        <f t="shared" si="44"/>
        <v>1.0871873933679404E-2</v>
      </c>
      <c r="M2480" s="21">
        <f t="shared" si="44"/>
        <v>8.4977028239761852E-3</v>
      </c>
      <c r="N2480" s="21">
        <f t="shared" si="44"/>
        <v>2.6338970669535347E-2</v>
      </c>
      <c r="O2480" s="21">
        <f t="shared" si="44"/>
        <v>1.4177442591639939E-2</v>
      </c>
      <c r="P2480" s="21">
        <f t="shared" si="47"/>
        <v>2.6338970669535347E-2</v>
      </c>
    </row>
    <row r="2481" spans="1:16" x14ac:dyDescent="0.25">
      <c r="A2481" s="20" t="str">
        <f t="shared" ref="A2481:H2481" si="53">A2414</f>
        <v>Daiken Southland</v>
      </c>
      <c r="B2481" s="20" t="str">
        <f t="shared" si="53"/>
        <v>RAYN</v>
      </c>
      <c r="C2481" s="21">
        <f t="shared" si="53"/>
        <v>2.7616868210116499E-3</v>
      </c>
      <c r="D2481" s="21">
        <f t="shared" si="53"/>
        <v>8.9282868467389605E-4</v>
      </c>
      <c r="E2481" s="21">
        <f t="shared" si="53"/>
        <v>1.38886202117291E-2</v>
      </c>
      <c r="F2481" s="21">
        <f t="shared" si="53"/>
        <v>2.8189147969117901E-3</v>
      </c>
      <c r="G2481" s="21">
        <f t="shared" si="53"/>
        <v>1.74265791134395E-4</v>
      </c>
      <c r="H2481" s="21">
        <f t="shared" si="53"/>
        <v>1.8694964445125099E-4</v>
      </c>
      <c r="I2481" s="21">
        <f t="shared" si="46"/>
        <v>1.74265791134395E-4</v>
      </c>
      <c r="J2481" s="128">
        <f t="shared" si="44"/>
        <v>2.7652912018273214E-3</v>
      </c>
      <c r="K2481" s="21">
        <f t="shared" si="44"/>
        <v>8.9503080465823273E-4</v>
      </c>
      <c r="L2481" s="21">
        <f t="shared" si="44"/>
        <v>1.3931905071919074E-2</v>
      </c>
      <c r="M2481" s="21">
        <f t="shared" si="44"/>
        <v>2.8252910546077248E-3</v>
      </c>
      <c r="N2481" s="21">
        <f t="shared" si="44"/>
        <v>1.746736826765806E-4</v>
      </c>
      <c r="O2481" s="21">
        <f t="shared" si="44"/>
        <v>1.8705289046524383E-4</v>
      </c>
      <c r="P2481" s="21">
        <f t="shared" si="47"/>
        <v>1.746736826765806E-4</v>
      </c>
    </row>
    <row r="2482" spans="1:16" x14ac:dyDescent="0.25">
      <c r="A2482" s="20" t="str">
        <f t="shared" ref="A2482:H2482" si="54">A2415</f>
        <v>Eastland Network</v>
      </c>
      <c r="B2482" s="20" t="str">
        <f t="shared" si="54"/>
        <v>EAST</v>
      </c>
      <c r="C2482" s="21">
        <f t="shared" si="54"/>
        <v>1.7207177449497467E-3</v>
      </c>
      <c r="D2482" s="21">
        <f t="shared" si="54"/>
        <v>3.4784525864150289E-3</v>
      </c>
      <c r="E2482" s="21">
        <f t="shared" si="54"/>
        <v>5.6552155363978219E-3</v>
      </c>
      <c r="F2482" s="21">
        <f t="shared" si="54"/>
        <v>4.1001838151289195E-3</v>
      </c>
      <c r="G2482" s="21">
        <f t="shared" si="54"/>
        <v>4.6569224526046913E-4</v>
      </c>
      <c r="H2482" s="21">
        <f t="shared" si="54"/>
        <v>2.6409611835655599E-8</v>
      </c>
      <c r="I2482" s="21">
        <f t="shared" si="46"/>
        <v>4.6569224526046913E-4</v>
      </c>
      <c r="J2482" s="128">
        <f t="shared" si="44"/>
        <v>1.7229635180699625E-3</v>
      </c>
      <c r="K2482" s="21">
        <f t="shared" si="44"/>
        <v>3.4870320262186572E-3</v>
      </c>
      <c r="L2482" s="21">
        <f t="shared" si="44"/>
        <v>5.6728404127430205E-3</v>
      </c>
      <c r="M2482" s="21">
        <f t="shared" si="44"/>
        <v>4.1094582453580992E-3</v>
      </c>
      <c r="N2482" s="21">
        <f t="shared" si="44"/>
        <v>4.6678225797533804E-4</v>
      </c>
      <c r="O2482" s="21">
        <f t="shared" si="44"/>
        <v>2.6424196977880035E-8</v>
      </c>
      <c r="P2482" s="21">
        <f t="shared" si="47"/>
        <v>4.6678225797533804E-4</v>
      </c>
    </row>
    <row r="2483" spans="1:16" x14ac:dyDescent="0.25">
      <c r="A2483" s="25" t="str">
        <f t="shared" ref="A2483:H2483" si="55">A2416</f>
        <v>Electra</v>
      </c>
      <c r="B2483" s="25" t="str">
        <f t="shared" si="55"/>
        <v>HORO</v>
      </c>
      <c r="C2483" s="26">
        <f t="shared" si="55"/>
        <v>2.6996056659138852E-2</v>
      </c>
      <c r="D2483" s="26">
        <f t="shared" si="55"/>
        <v>7.9204253479569688E-3</v>
      </c>
      <c r="E2483" s="26">
        <f t="shared" si="55"/>
        <v>9.5476400053585812E-3</v>
      </c>
      <c r="F2483" s="26">
        <f t="shared" si="55"/>
        <v>6.7122674455096943E-3</v>
      </c>
      <c r="G2483" s="26">
        <f t="shared" si="55"/>
        <v>1.6499756385817254E-3</v>
      </c>
      <c r="H2483" s="26">
        <f t="shared" si="55"/>
        <v>1.4570460755388721E-3</v>
      </c>
      <c r="I2483" s="26">
        <f t="shared" si="46"/>
        <v>1.6499756385817254E-3</v>
      </c>
      <c r="J2483" s="131">
        <f t="shared" si="44"/>
        <v>2.6239752303849936E-2</v>
      </c>
      <c r="K2483" s="26">
        <f t="shared" si="44"/>
        <v>5.4735077086660059E-3</v>
      </c>
      <c r="L2483" s="26">
        <f t="shared" si="44"/>
        <v>6.4608256729319982E-3</v>
      </c>
      <c r="M2483" s="26">
        <f t="shared" si="44"/>
        <v>4.4654955473605361E-3</v>
      </c>
      <c r="N2483" s="26">
        <f t="shared" si="44"/>
        <v>1.1079379699374882E-3</v>
      </c>
      <c r="O2483" s="26">
        <f t="shared" si="44"/>
        <v>9.0558431643286729E-4</v>
      </c>
      <c r="P2483" s="26">
        <f t="shared" si="47"/>
        <v>1.1079379699374882E-3</v>
      </c>
    </row>
    <row r="2484" spans="1:16" x14ac:dyDescent="0.25">
      <c r="A2484" s="20" t="str">
        <f t="shared" ref="A2484:H2484" si="56">A2417</f>
        <v>Electricity Ashburton</v>
      </c>
      <c r="B2484" s="20" t="str">
        <f t="shared" si="56"/>
        <v>EASH</v>
      </c>
      <c r="C2484" s="21">
        <f t="shared" si="56"/>
        <v>1.703075316769212E-2</v>
      </c>
      <c r="D2484" s="21">
        <f t="shared" si="56"/>
        <v>5.0986154834488399E-3</v>
      </c>
      <c r="E2484" s="21">
        <f t="shared" si="56"/>
        <v>7.62979482333726E-3</v>
      </c>
      <c r="F2484" s="21">
        <f t="shared" si="56"/>
        <v>1.71080377381784E-2</v>
      </c>
      <c r="G2484" s="21">
        <f t="shared" si="56"/>
        <v>2.5879449317905362E-3</v>
      </c>
      <c r="H2484" s="21">
        <f t="shared" si="56"/>
        <v>1.4795101845197041E-3</v>
      </c>
      <c r="I2484" s="21">
        <f t="shared" si="46"/>
        <v>2.5879449317905362E-3</v>
      </c>
      <c r="J2484" s="128">
        <f t="shared" ref="J2484:O2493" si="57">I2417</f>
        <v>1.7052980640962091E-2</v>
      </c>
      <c r="K2484" s="21">
        <f t="shared" si="57"/>
        <v>5.1111909788840604E-3</v>
      </c>
      <c r="L2484" s="21">
        <f t="shared" si="57"/>
        <v>7.6535736146910206E-3</v>
      </c>
      <c r="M2484" s="21">
        <f t="shared" si="57"/>
        <v>1.7146735345289446E-2</v>
      </c>
      <c r="N2484" s="21">
        <f t="shared" si="57"/>
        <v>2.5940023504178408E-3</v>
      </c>
      <c r="O2484" s="21">
        <f t="shared" si="57"/>
        <v>1.4803272683374443E-3</v>
      </c>
      <c r="P2484" s="21">
        <f t="shared" si="47"/>
        <v>2.5940023504178408E-3</v>
      </c>
    </row>
    <row r="2485" spans="1:16" x14ac:dyDescent="0.25">
      <c r="A2485" s="20" t="str">
        <f t="shared" ref="A2485:H2485" si="58">A2418</f>
        <v>Electricity Invercargill</v>
      </c>
      <c r="B2485" s="20" t="str">
        <f t="shared" si="58"/>
        <v>POWN</v>
      </c>
      <c r="C2485" s="21">
        <f t="shared" si="58"/>
        <v>2.26601143766045E-2</v>
      </c>
      <c r="D2485" s="21">
        <f t="shared" si="58"/>
        <v>5.9153654284326103E-3</v>
      </c>
      <c r="E2485" s="21">
        <f t="shared" si="58"/>
        <v>2.7161690571878699E-3</v>
      </c>
      <c r="F2485" s="21">
        <f t="shared" si="58"/>
        <v>2.1927552186315799E-2</v>
      </c>
      <c r="G2485" s="21">
        <f t="shared" si="58"/>
        <v>1.3783531498333299E-3</v>
      </c>
      <c r="H2485" s="21">
        <f t="shared" si="58"/>
        <v>1.24765704596335E-3</v>
      </c>
      <c r="I2485" s="21">
        <f t="shared" si="46"/>
        <v>1.3783531498333299E-3</v>
      </c>
      <c r="J2485" s="128">
        <f t="shared" si="57"/>
        <v>2.2689688939845538E-2</v>
      </c>
      <c r="K2485" s="21">
        <f t="shared" si="57"/>
        <v>5.9299553992167185E-3</v>
      </c>
      <c r="L2485" s="21">
        <f t="shared" si="57"/>
        <v>2.7246341887920463E-3</v>
      </c>
      <c r="M2485" s="21">
        <f t="shared" si="57"/>
        <v>2.1977151316993387E-2</v>
      </c>
      <c r="N2485" s="21">
        <f t="shared" si="57"/>
        <v>1.3815793630120731E-3</v>
      </c>
      <c r="O2485" s="21">
        <f t="shared" si="57"/>
        <v>1.2483460850744106E-3</v>
      </c>
      <c r="P2485" s="21">
        <f t="shared" si="47"/>
        <v>1.3815793630120731E-3</v>
      </c>
    </row>
    <row r="2486" spans="1:16" x14ac:dyDescent="0.25">
      <c r="A2486" s="20" t="str">
        <f t="shared" ref="A2486:H2486" si="59">A2419</f>
        <v>Electricity Southland</v>
      </c>
      <c r="B2486" s="20" t="str">
        <f t="shared" si="59"/>
        <v>POWN</v>
      </c>
      <c r="C2486" s="21">
        <f t="shared" si="59"/>
        <v>1.1909013459105301E-3</v>
      </c>
      <c r="D2486" s="21">
        <f t="shared" si="59"/>
        <v>3.51400396036485E-4</v>
      </c>
      <c r="E2486" s="21">
        <f t="shared" si="59"/>
        <v>4.5469033070934299E-4</v>
      </c>
      <c r="F2486" s="21">
        <f t="shared" si="59"/>
        <v>6.6392964802218805E-4</v>
      </c>
      <c r="G2486" s="21">
        <f t="shared" si="59"/>
        <v>5.1066130474997602E-5</v>
      </c>
      <c r="H2486" s="21">
        <f t="shared" si="59"/>
        <v>5.29780558960301E-5</v>
      </c>
      <c r="I2486" s="21">
        <f t="shared" si="46"/>
        <v>5.1066130474997602E-5</v>
      </c>
      <c r="J2486" s="128">
        <f t="shared" si="57"/>
        <v>1.1924556358220071E-3</v>
      </c>
      <c r="K2486" s="21">
        <f t="shared" si="57"/>
        <v>3.5226710859612728E-4</v>
      </c>
      <c r="L2486" s="21">
        <f t="shared" si="57"/>
        <v>4.5610740505470275E-4</v>
      </c>
      <c r="M2486" s="21">
        <f t="shared" si="57"/>
        <v>6.6543142683877328E-4</v>
      </c>
      <c r="N2486" s="21">
        <f t="shared" si="57"/>
        <v>5.1185657334384676E-5</v>
      </c>
      <c r="O2486" s="21">
        <f t="shared" si="57"/>
        <v>5.300731389818576E-5</v>
      </c>
      <c r="P2486" s="21">
        <f t="shared" si="47"/>
        <v>5.1185657334384676E-5</v>
      </c>
    </row>
    <row r="2487" spans="1:16" x14ac:dyDescent="0.25">
      <c r="A2487" s="20" t="str">
        <f t="shared" ref="A2487:H2487" si="60">A2420</f>
        <v>Genesis Power</v>
      </c>
      <c r="B2487" s="20" t="str">
        <f t="shared" si="60"/>
        <v>GENE</v>
      </c>
      <c r="C2487" s="21">
        <f t="shared" si="60"/>
        <v>1.2185178791492744E-2</v>
      </c>
      <c r="D2487" s="21">
        <f t="shared" si="60"/>
        <v>3.2358849512230281E-2</v>
      </c>
      <c r="E2487" s="21">
        <f t="shared" si="60"/>
        <v>2.0149298521381801E-5</v>
      </c>
      <c r="F2487" s="21">
        <f t="shared" si="60"/>
        <v>2.758160019012712E-4</v>
      </c>
      <c r="G2487" s="21">
        <f t="shared" si="60"/>
        <v>3.6673630231124396E-2</v>
      </c>
      <c r="H2487" s="21">
        <f t="shared" si="60"/>
        <v>7.6869850076072957E-2</v>
      </c>
      <c r="I2487" s="21">
        <f t="shared" si="46"/>
        <v>3.6673630231124396E-2</v>
      </c>
      <c r="J2487" s="128">
        <f t="shared" si="57"/>
        <v>1.2201082124317246E-2</v>
      </c>
      <c r="K2487" s="21">
        <f t="shared" si="57"/>
        <v>3.2438661093560743E-2</v>
      </c>
      <c r="L2487" s="21">
        <f t="shared" si="57"/>
        <v>2.0212095225167214E-5</v>
      </c>
      <c r="M2487" s="21">
        <f t="shared" si="57"/>
        <v>2.7643988521505974E-4</v>
      </c>
      <c r="N2487" s="21">
        <f t="shared" si="57"/>
        <v>3.6759469588895886E-2</v>
      </c>
      <c r="O2487" s="21">
        <f t="shared" si="57"/>
        <v>7.6912302714268008E-2</v>
      </c>
      <c r="P2487" s="21">
        <f t="shared" si="47"/>
        <v>3.6759469588895886E-2</v>
      </c>
    </row>
    <row r="2488" spans="1:16" x14ac:dyDescent="0.25">
      <c r="A2488" s="20" t="str">
        <f t="shared" ref="A2488:H2488" si="61">A2421</f>
        <v>Horizon Energy</v>
      </c>
      <c r="B2488" s="20" t="str">
        <f t="shared" si="61"/>
        <v>HRZE</v>
      </c>
      <c r="C2488" s="21">
        <f t="shared" si="61"/>
        <v>3.2632515822572498E-3</v>
      </c>
      <c r="D2488" s="21">
        <f t="shared" si="61"/>
        <v>2.5343420194017308E-3</v>
      </c>
      <c r="E2488" s="21">
        <f t="shared" si="61"/>
        <v>3.8489018577463883E-3</v>
      </c>
      <c r="F2488" s="21">
        <f t="shared" si="61"/>
        <v>5.9132947251870254E-3</v>
      </c>
      <c r="G2488" s="21">
        <f t="shared" si="61"/>
        <v>3.8518444579601165E-4</v>
      </c>
      <c r="H2488" s="21">
        <f t="shared" si="61"/>
        <v>1.23632785313777E-9</v>
      </c>
      <c r="I2488" s="21">
        <f t="shared" si="46"/>
        <v>3.8518444579601165E-4</v>
      </c>
      <c r="J2488" s="128">
        <f t="shared" si="57"/>
        <v>3.2675105740119659E-3</v>
      </c>
      <c r="K2488" s="21">
        <f t="shared" si="57"/>
        <v>2.5405928548686797E-3</v>
      </c>
      <c r="L2488" s="21">
        <f t="shared" si="57"/>
        <v>3.8608972306673631E-3</v>
      </c>
      <c r="M2488" s="21">
        <f t="shared" si="57"/>
        <v>5.9266703302394063E-3</v>
      </c>
      <c r="N2488" s="21">
        <f t="shared" si="57"/>
        <v>3.8608601963100765E-4</v>
      </c>
      <c r="O2488" s="21">
        <f t="shared" si="57"/>
        <v>1.2370106355158777E-9</v>
      </c>
      <c r="P2488" s="21">
        <f t="shared" si="47"/>
        <v>3.8608601963100765E-4</v>
      </c>
    </row>
    <row r="2489" spans="1:16" x14ac:dyDescent="0.25">
      <c r="A2489" s="129" t="str">
        <f t="shared" ref="A2489:H2489" si="62">A2422</f>
        <v>KCE (Mangahao)</v>
      </c>
      <c r="B2489" s="129" t="str">
        <f t="shared" si="62"/>
        <v>KCEM</v>
      </c>
      <c r="C2489" s="24">
        <f t="shared" si="62"/>
        <v>5.1293005790432802E-4</v>
      </c>
      <c r="D2489" s="24">
        <f t="shared" si="62"/>
        <v>0</v>
      </c>
      <c r="E2489" s="24">
        <f t="shared" si="62"/>
        <v>0</v>
      </c>
      <c r="F2489" s="24">
        <f t="shared" si="62"/>
        <v>0</v>
      </c>
      <c r="G2489" s="24">
        <f t="shared" si="62"/>
        <v>1.79053823755453E-3</v>
      </c>
      <c r="H2489" s="24">
        <f t="shared" si="62"/>
        <v>0</v>
      </c>
      <c r="I2489" s="24">
        <f t="shared" si="46"/>
        <v>1.79053823755453E-3</v>
      </c>
      <c r="J2489" s="130">
        <f t="shared" si="57"/>
        <v>0</v>
      </c>
      <c r="K2489" s="24">
        <f t="shared" si="57"/>
        <v>0</v>
      </c>
      <c r="L2489" s="24">
        <f t="shared" si="57"/>
        <v>0</v>
      </c>
      <c r="M2489" s="24">
        <f t="shared" si="57"/>
        <v>0</v>
      </c>
      <c r="N2489" s="24">
        <f t="shared" si="57"/>
        <v>0</v>
      </c>
      <c r="O2489" s="24">
        <f t="shared" si="57"/>
        <v>0</v>
      </c>
      <c r="P2489" s="24">
        <f t="shared" si="47"/>
        <v>0</v>
      </c>
    </row>
    <row r="2490" spans="1:16" x14ac:dyDescent="0.25">
      <c r="A2490" s="20" t="str">
        <f t="shared" ref="A2490:H2490" si="63">A2423</f>
        <v>MainPower</v>
      </c>
      <c r="B2490" s="20" t="str">
        <f t="shared" si="63"/>
        <v>MPOW</v>
      </c>
      <c r="C2490" s="21">
        <f t="shared" si="63"/>
        <v>3.2110702331565148E-2</v>
      </c>
      <c r="D2490" s="21">
        <f t="shared" si="63"/>
        <v>8.7864286990236781E-3</v>
      </c>
      <c r="E2490" s="21">
        <f t="shared" si="63"/>
        <v>1.2829751949834737E-2</v>
      </c>
      <c r="F2490" s="21">
        <f t="shared" si="63"/>
        <v>2.9550550037232226E-2</v>
      </c>
      <c r="G2490" s="21">
        <f t="shared" si="63"/>
        <v>2.4153978725460247E-3</v>
      </c>
      <c r="H2490" s="21">
        <f t="shared" si="63"/>
        <v>1.9658732358224349E-3</v>
      </c>
      <c r="I2490" s="21">
        <f t="shared" si="46"/>
        <v>2.4153978725460247E-3</v>
      </c>
      <c r="J2490" s="128">
        <f t="shared" si="57"/>
        <v>3.2152611210798314E-2</v>
      </c>
      <c r="K2490" s="21">
        <f t="shared" si="57"/>
        <v>8.808100012413585E-3</v>
      </c>
      <c r="L2490" s="21">
        <f t="shared" si="57"/>
        <v>1.2869736772729646E-2</v>
      </c>
      <c r="M2490" s="21">
        <f t="shared" si="57"/>
        <v>2.9617392044057132E-2</v>
      </c>
      <c r="N2490" s="21">
        <f t="shared" si="57"/>
        <v>2.4210514225446291E-3</v>
      </c>
      <c r="O2490" s="21">
        <f t="shared" si="57"/>
        <v>1.9669589216294858E-3</v>
      </c>
      <c r="P2490" s="21">
        <f t="shared" si="47"/>
        <v>2.4210514225446291E-3</v>
      </c>
    </row>
    <row r="2491" spans="1:16" x14ac:dyDescent="0.25">
      <c r="A2491" s="20" t="str">
        <f t="shared" ref="A2491:H2491" si="64">A2424</f>
        <v>Marlborough Lines</v>
      </c>
      <c r="B2491" s="20" t="str">
        <f t="shared" si="64"/>
        <v>MARL</v>
      </c>
      <c r="C2491" s="21">
        <f t="shared" si="64"/>
        <v>2.0361884349416499E-2</v>
      </c>
      <c r="D2491" s="21">
        <f t="shared" si="64"/>
        <v>4.5355604695322804E-3</v>
      </c>
      <c r="E2491" s="21">
        <f t="shared" si="64"/>
        <v>8.6990711386473393E-3</v>
      </c>
      <c r="F2491" s="21">
        <f t="shared" si="64"/>
        <v>1.8770460675951301E-2</v>
      </c>
      <c r="G2491" s="21">
        <f t="shared" si="64"/>
        <v>1.46975419134799E-3</v>
      </c>
      <c r="H2491" s="21">
        <f t="shared" si="64"/>
        <v>1.2550284557788099E-3</v>
      </c>
      <c r="I2491" s="21">
        <f t="shared" si="46"/>
        <v>1.46975419134799E-3</v>
      </c>
      <c r="J2491" s="128">
        <f t="shared" si="57"/>
        <v>2.0388459406646586E-2</v>
      </c>
      <c r="K2491" s="21">
        <f t="shared" si="57"/>
        <v>4.546747216241446E-3</v>
      </c>
      <c r="L2491" s="21">
        <f t="shared" si="57"/>
        <v>8.7261824047255195E-3</v>
      </c>
      <c r="M2491" s="21">
        <f t="shared" si="57"/>
        <v>1.8812918608511871E-2</v>
      </c>
      <c r="N2491" s="21">
        <f t="shared" si="57"/>
        <v>1.4731943404434618E-3</v>
      </c>
      <c r="O2491" s="21">
        <f t="shared" si="57"/>
        <v>1.2557215658721031E-3</v>
      </c>
      <c r="P2491" s="21">
        <f t="shared" si="47"/>
        <v>1.4731943404434618E-3</v>
      </c>
    </row>
    <row r="2492" spans="1:16" x14ac:dyDescent="0.25">
      <c r="A2492" s="20" t="str">
        <f t="shared" ref="A2492:H2492" si="65">A2425</f>
        <v>Mercury</v>
      </c>
      <c r="B2492" s="20" t="str">
        <f t="shared" si="65"/>
        <v>MRPL</v>
      </c>
      <c r="C2492" s="21">
        <f t="shared" si="65"/>
        <v>6.1803285900319032E-3</v>
      </c>
      <c r="D2492" s="21">
        <f t="shared" si="65"/>
        <v>0</v>
      </c>
      <c r="E2492" s="21">
        <f t="shared" si="65"/>
        <v>0</v>
      </c>
      <c r="F2492" s="21">
        <f t="shared" si="65"/>
        <v>0</v>
      </c>
      <c r="G2492" s="21">
        <f t="shared" si="65"/>
        <v>6.1444975688674429E-2</v>
      </c>
      <c r="H2492" s="21">
        <f t="shared" si="65"/>
        <v>0.1060036635234522</v>
      </c>
      <c r="I2492" s="21">
        <f t="shared" si="46"/>
        <v>6.1444975688674429E-2</v>
      </c>
      <c r="J2492" s="128">
        <f t="shared" si="57"/>
        <v>6.1883947681499202E-3</v>
      </c>
      <c r="K2492" s="21">
        <f t="shared" si="57"/>
        <v>0</v>
      </c>
      <c r="L2492" s="21">
        <f t="shared" si="57"/>
        <v>0</v>
      </c>
      <c r="M2492" s="21">
        <f t="shared" si="57"/>
        <v>0</v>
      </c>
      <c r="N2492" s="21">
        <f t="shared" si="57"/>
        <v>6.1588795572829896E-2</v>
      </c>
      <c r="O2492" s="21">
        <f t="shared" si="57"/>
        <v>0.10606220578898878</v>
      </c>
      <c r="P2492" s="21">
        <f t="shared" si="47"/>
        <v>6.1588795572829896E-2</v>
      </c>
    </row>
    <row r="2493" spans="1:16" x14ac:dyDescent="0.25">
      <c r="A2493" s="20" t="str">
        <f t="shared" ref="A2493:H2493" si="66">A2426</f>
        <v>Meridian</v>
      </c>
      <c r="B2493" s="20" t="str">
        <f t="shared" si="66"/>
        <v>MERI</v>
      </c>
      <c r="C2493" s="21">
        <f t="shared" si="66"/>
        <v>2.3396579005108662E-3</v>
      </c>
      <c r="D2493" s="21">
        <f t="shared" si="66"/>
        <v>0.33780266575343643</v>
      </c>
      <c r="E2493" s="21">
        <f t="shared" si="66"/>
        <v>1.10495180100999E-2</v>
      </c>
      <c r="F2493" s="21">
        <f t="shared" si="66"/>
        <v>4.8612167220675277E-4</v>
      </c>
      <c r="G2493" s="21">
        <f t="shared" si="66"/>
        <v>7.35779357326274E-2</v>
      </c>
      <c r="H2493" s="21">
        <f t="shared" si="66"/>
        <v>4.6996016222269739E-5</v>
      </c>
      <c r="I2493" s="21">
        <f t="shared" si="46"/>
        <v>7.35779357326274E-2</v>
      </c>
      <c r="J2493" s="128">
        <f t="shared" si="57"/>
        <v>2.3427114755895733E-3</v>
      </c>
      <c r="K2493" s="21">
        <f t="shared" si="57"/>
        <v>0.33863584015048165</v>
      </c>
      <c r="L2493" s="21">
        <f t="shared" si="57"/>
        <v>1.1083954608908318E-2</v>
      </c>
      <c r="M2493" s="21">
        <f t="shared" si="57"/>
        <v>4.8722125742903932E-4</v>
      </c>
      <c r="N2493" s="21">
        <f t="shared" si="57"/>
        <v>7.375015437336839E-2</v>
      </c>
      <c r="O2493" s="21">
        <f t="shared" si="57"/>
        <v>4.7021970544690272E-5</v>
      </c>
      <c r="P2493" s="21">
        <f t="shared" si="47"/>
        <v>7.375015437336839E-2</v>
      </c>
    </row>
    <row r="2494" spans="1:16" x14ac:dyDescent="0.25">
      <c r="A2494" s="20" t="str">
        <f t="shared" ref="A2494:H2494" si="67">A2427</f>
        <v>Methanex</v>
      </c>
      <c r="B2494" s="20" t="str">
        <f t="shared" si="67"/>
        <v>METH</v>
      </c>
      <c r="C2494" s="21">
        <f t="shared" si="67"/>
        <v>2.8373745580092299E-4</v>
      </c>
      <c r="D2494" s="21">
        <f t="shared" si="67"/>
        <v>6.3190269347625401E-4</v>
      </c>
      <c r="E2494" s="21">
        <f t="shared" si="67"/>
        <v>9.21025492000555E-4</v>
      </c>
      <c r="F2494" s="21">
        <f t="shared" si="67"/>
        <v>6.7793883540969899E-4</v>
      </c>
      <c r="G2494" s="21">
        <f t="shared" si="67"/>
        <v>2.70700933199751E-4</v>
      </c>
      <c r="H2494" s="21">
        <f t="shared" si="67"/>
        <v>4.1308200349390601E-4</v>
      </c>
      <c r="I2494" s="21">
        <f t="shared" si="46"/>
        <v>2.70700933199751E-4</v>
      </c>
      <c r="J2494" s="128">
        <f t="shared" ref="J2494:O2503" si="68">I2427</f>
        <v>2.8410777217227813E-4</v>
      </c>
      <c r="K2494" s="21">
        <f t="shared" si="68"/>
        <v>6.3346125176783541E-4</v>
      </c>
      <c r="L2494" s="21">
        <f t="shared" si="68"/>
        <v>9.2389593262351747E-4</v>
      </c>
      <c r="M2494" s="21">
        <f t="shared" si="68"/>
        <v>6.7947230237414566E-4</v>
      </c>
      <c r="N2494" s="21">
        <f t="shared" si="68"/>
        <v>2.7133454361976035E-4</v>
      </c>
      <c r="O2494" s="21">
        <f t="shared" si="68"/>
        <v>4.1331013482006127E-4</v>
      </c>
      <c r="P2494" s="21">
        <f t="shared" si="47"/>
        <v>2.7133454361976035E-4</v>
      </c>
    </row>
    <row r="2495" spans="1:16" x14ac:dyDescent="0.25">
      <c r="A2495" s="20" t="str">
        <f t="shared" ref="A2495:H2495" si="69">A2428</f>
        <v>Nelson Electricity</v>
      </c>
      <c r="B2495" s="20" t="str">
        <f t="shared" si="69"/>
        <v>NELS</v>
      </c>
      <c r="C2495" s="21">
        <f t="shared" si="69"/>
        <v>2.8103271080168802E-3</v>
      </c>
      <c r="D2495" s="21">
        <f t="shared" si="69"/>
        <v>6.4892360631251303E-4</v>
      </c>
      <c r="E2495" s="21">
        <f t="shared" si="69"/>
        <v>1.21508511799934E-3</v>
      </c>
      <c r="F2495" s="21">
        <f t="shared" si="69"/>
        <v>2.3148481416020001E-3</v>
      </c>
      <c r="G2495" s="21">
        <f t="shared" si="69"/>
        <v>1.7312902185142901E-4</v>
      </c>
      <c r="H2495" s="21">
        <f t="shared" si="69"/>
        <v>1.5531752361924299E-4</v>
      </c>
      <c r="I2495" s="21">
        <f t="shared" si="46"/>
        <v>1.7312902185142901E-4</v>
      </c>
      <c r="J2495" s="128">
        <f t="shared" si="68"/>
        <v>2.8139949710912987E-3</v>
      </c>
      <c r="K2495" s="21">
        <f t="shared" si="68"/>
        <v>6.5052414588555611E-4</v>
      </c>
      <c r="L2495" s="21">
        <f t="shared" si="68"/>
        <v>1.2188720160964672E-3</v>
      </c>
      <c r="M2495" s="21">
        <f t="shared" si="68"/>
        <v>2.3200842233359995E-3</v>
      </c>
      <c r="N2495" s="21">
        <f t="shared" si="68"/>
        <v>1.7353425263860975E-4</v>
      </c>
      <c r="O2495" s="21">
        <f t="shared" si="68"/>
        <v>1.5540330027457707E-4</v>
      </c>
      <c r="P2495" s="21">
        <f t="shared" si="47"/>
        <v>1.7353425263860975E-4</v>
      </c>
    </row>
    <row r="2496" spans="1:16" x14ac:dyDescent="0.25">
      <c r="A2496" s="20" t="str">
        <f t="shared" ref="A2496:H2496" si="70">A2429</f>
        <v>Network Tasman</v>
      </c>
      <c r="B2496" s="20" t="str">
        <f t="shared" si="70"/>
        <v>TASM</v>
      </c>
      <c r="C2496" s="21">
        <f t="shared" si="70"/>
        <v>3.0565205892955666E-2</v>
      </c>
      <c r="D2496" s="21">
        <f t="shared" si="70"/>
        <v>7.0900403161313292E-3</v>
      </c>
      <c r="E2496" s="21">
        <f t="shared" si="70"/>
        <v>1.3448541566976511E-2</v>
      </c>
      <c r="F2496" s="21">
        <f t="shared" si="70"/>
        <v>2.5726243128928794E-2</v>
      </c>
      <c r="G2496" s="21">
        <f t="shared" si="70"/>
        <v>2.0254603213287503E-3</v>
      </c>
      <c r="H2496" s="21">
        <f t="shared" si="70"/>
        <v>1.7436864441997596E-3</v>
      </c>
      <c r="I2496" s="21">
        <f t="shared" si="46"/>
        <v>2.0254603213287503E-3</v>
      </c>
      <c r="J2496" s="128">
        <f t="shared" si="68"/>
        <v>3.0605097686952517E-2</v>
      </c>
      <c r="K2496" s="21">
        <f t="shared" si="68"/>
        <v>7.1075275673116696E-3</v>
      </c>
      <c r="L2496" s="21">
        <f t="shared" si="68"/>
        <v>1.3490454891166483E-2</v>
      </c>
      <c r="M2496" s="21">
        <f t="shared" si="68"/>
        <v>2.5784434726602492E-2</v>
      </c>
      <c r="N2496" s="21">
        <f t="shared" si="68"/>
        <v>2.0302011722365763E-3</v>
      </c>
      <c r="O2496" s="21">
        <f t="shared" si="68"/>
        <v>1.7446494236991075E-3</v>
      </c>
      <c r="P2496" s="21">
        <f t="shared" si="47"/>
        <v>2.0302011722365763E-3</v>
      </c>
    </row>
    <row r="2497" spans="1:16" x14ac:dyDescent="0.25">
      <c r="A2497" s="20" t="str">
        <f t="shared" ref="A2497:H2497" si="71">A2430</f>
        <v>Network Waitaki</v>
      </c>
      <c r="B2497" s="20" t="str">
        <f t="shared" si="71"/>
        <v>WATA</v>
      </c>
      <c r="C2497" s="21">
        <f t="shared" si="71"/>
        <v>1.1315529286813763E-2</v>
      </c>
      <c r="D2497" s="21">
        <f t="shared" si="71"/>
        <v>3.5758146238224989E-3</v>
      </c>
      <c r="E2497" s="21">
        <f t="shared" si="71"/>
        <v>5.2494699204329778E-3</v>
      </c>
      <c r="F2497" s="21">
        <f t="shared" si="71"/>
        <v>2.1655417753701858E-2</v>
      </c>
      <c r="G2497" s="21">
        <f t="shared" si="71"/>
        <v>1.3164119836462833E-3</v>
      </c>
      <c r="H2497" s="21">
        <f t="shared" si="71"/>
        <v>8.4714944088632067E-4</v>
      </c>
      <c r="I2497" s="21">
        <f t="shared" si="46"/>
        <v>1.3164119836462833E-3</v>
      </c>
      <c r="J2497" s="128">
        <f t="shared" si="68"/>
        <v>1.13302976075264E-2</v>
      </c>
      <c r="K2497" s="21">
        <f t="shared" si="68"/>
        <v>3.5846342025149993E-3</v>
      </c>
      <c r="L2497" s="21">
        <f t="shared" si="68"/>
        <v>5.2658302620733604E-3</v>
      </c>
      <c r="M2497" s="21">
        <f t="shared" si="68"/>
        <v>2.170440132860877E-2</v>
      </c>
      <c r="N2497" s="21">
        <f t="shared" si="68"/>
        <v>1.3194932155430642E-3</v>
      </c>
      <c r="O2497" s="21">
        <f t="shared" si="68"/>
        <v>8.4761729308943407E-4</v>
      </c>
      <c r="P2497" s="21">
        <f t="shared" si="47"/>
        <v>1.3194932155430642E-3</v>
      </c>
    </row>
    <row r="2498" spans="1:16" x14ac:dyDescent="0.25">
      <c r="A2498" s="20" t="str">
        <f t="shared" ref="A2498:H2498" si="72">A2431</f>
        <v>New Zealand Rail</v>
      </c>
      <c r="B2498" s="20" t="str">
        <f t="shared" si="72"/>
        <v>TRNZ</v>
      </c>
      <c r="C2498" s="21">
        <f t="shared" si="72"/>
        <v>3.505938805466844E-4</v>
      </c>
      <c r="D2498" s="21">
        <f t="shared" si="72"/>
        <v>6.903395799593337E-4</v>
      </c>
      <c r="E2498" s="21">
        <f t="shared" si="72"/>
        <v>1.0524196428084507E-3</v>
      </c>
      <c r="F2498" s="21">
        <f t="shared" si="72"/>
        <v>7.7525856260330826E-4</v>
      </c>
      <c r="G2498" s="21">
        <f t="shared" si="72"/>
        <v>2.0428691350932019E-3</v>
      </c>
      <c r="H2498" s="21">
        <f t="shared" si="72"/>
        <v>1.1791335137807161E-3</v>
      </c>
      <c r="I2498" s="21">
        <f t="shared" si="46"/>
        <v>2.0428691350932019E-3</v>
      </c>
      <c r="J2498" s="128">
        <f t="shared" si="68"/>
        <v>3.5105145373982123E-4</v>
      </c>
      <c r="K2498" s="21">
        <f t="shared" si="68"/>
        <v>6.9204227008466538E-4</v>
      </c>
      <c r="L2498" s="21">
        <f t="shared" si="68"/>
        <v>1.0556995825292933E-3</v>
      </c>
      <c r="M2498" s="21">
        <f t="shared" si="68"/>
        <v>7.7701216238630091E-4</v>
      </c>
      <c r="N2498" s="21">
        <f t="shared" si="68"/>
        <v>2.0476507335731573E-3</v>
      </c>
      <c r="O2498" s="21">
        <f t="shared" si="68"/>
        <v>1.1797847096448248E-3</v>
      </c>
      <c r="P2498" s="21">
        <f t="shared" si="47"/>
        <v>2.0476507335731573E-3</v>
      </c>
    </row>
    <row r="2499" spans="1:16" x14ac:dyDescent="0.25">
      <c r="A2499" s="20" t="str">
        <f t="shared" ref="A2499:H2499" si="73">A2432</f>
        <v>Nga Awa Purua JV</v>
      </c>
      <c r="B2499" s="20" t="str">
        <f t="shared" si="73"/>
        <v>NAPA</v>
      </c>
      <c r="C2499" s="21">
        <f t="shared" si="73"/>
        <v>1.6529796530137262E-5</v>
      </c>
      <c r="D2499" s="21">
        <f t="shared" si="73"/>
        <v>1.66858939265854E-6</v>
      </c>
      <c r="E2499" s="21">
        <f t="shared" si="73"/>
        <v>2.6222208677955499E-6</v>
      </c>
      <c r="F2499" s="21">
        <f t="shared" si="73"/>
        <v>2.0944749433225699E-6</v>
      </c>
      <c r="G2499" s="21">
        <f t="shared" si="73"/>
        <v>9.7557187861849175E-3</v>
      </c>
      <c r="H2499" s="21">
        <f t="shared" si="73"/>
        <v>8.0555411461530294E-2</v>
      </c>
      <c r="I2499" s="21">
        <f t="shared" si="46"/>
        <v>9.7557187861849175E-3</v>
      </c>
      <c r="J2499" s="128">
        <f t="shared" si="68"/>
        <v>1.6551370186153173E-5</v>
      </c>
      <c r="K2499" s="21">
        <f t="shared" si="68"/>
        <v>1.6727048899653583E-6</v>
      </c>
      <c r="L2499" s="21">
        <f t="shared" si="68"/>
        <v>2.6303932032701644E-6</v>
      </c>
      <c r="M2499" s="21">
        <f t="shared" si="68"/>
        <v>2.099212550855417E-6</v>
      </c>
      <c r="N2499" s="21">
        <f t="shared" si="68"/>
        <v>9.7785533032460261E-3</v>
      </c>
      <c r="O2499" s="21">
        <f t="shared" si="68"/>
        <v>8.0599899511579115E-2</v>
      </c>
      <c r="P2499" s="21">
        <f t="shared" si="47"/>
        <v>9.7785533032460261E-3</v>
      </c>
    </row>
    <row r="2500" spans="1:16" x14ac:dyDescent="0.25">
      <c r="A2500" s="20" t="str">
        <f t="shared" ref="A2500:H2500" si="74">A2433</f>
        <v>Ngatamariki Geothermal</v>
      </c>
      <c r="B2500" s="20" t="str">
        <f t="shared" si="74"/>
        <v>NTRG</v>
      </c>
      <c r="C2500" s="21">
        <f t="shared" si="74"/>
        <v>1.1719353548500921E-4</v>
      </c>
      <c r="D2500" s="21">
        <f t="shared" si="74"/>
        <v>1.10233540784328E-7</v>
      </c>
      <c r="E2500" s="21">
        <f t="shared" si="74"/>
        <v>3.3275568972777997E-7</v>
      </c>
      <c r="F2500" s="21">
        <f t="shared" si="74"/>
        <v>4.9699191800689702E-8</v>
      </c>
      <c r="G2500" s="21">
        <f t="shared" si="74"/>
        <v>5.8899690688575109E-3</v>
      </c>
      <c r="H2500" s="21">
        <f t="shared" si="74"/>
        <v>4.8923189149747089E-2</v>
      </c>
      <c r="I2500" s="21">
        <f t="shared" si="46"/>
        <v>5.8899690688575109E-3</v>
      </c>
      <c r="J2500" s="128">
        <f t="shared" si="68"/>
        <v>1.1734648915369064E-4</v>
      </c>
      <c r="K2500" s="21">
        <f t="shared" si="68"/>
        <v>1.1050542663126853E-7</v>
      </c>
      <c r="L2500" s="21">
        <f t="shared" si="68"/>
        <v>3.3379274620190844E-7</v>
      </c>
      <c r="M2500" s="21">
        <f t="shared" si="68"/>
        <v>4.981160912332324E-8</v>
      </c>
      <c r="N2500" s="21">
        <f t="shared" si="68"/>
        <v>5.9037553005171078E-3</v>
      </c>
      <c r="O2500" s="21">
        <f t="shared" si="68"/>
        <v>4.8950207785093285E-2</v>
      </c>
      <c r="P2500" s="21">
        <f t="shared" si="47"/>
        <v>5.9037553005171078E-3</v>
      </c>
    </row>
    <row r="2501" spans="1:16" x14ac:dyDescent="0.25">
      <c r="A2501" s="20" t="str">
        <f t="shared" ref="A2501:H2501" si="75">A2434</f>
        <v>Norske Skog</v>
      </c>
      <c r="B2501" s="20" t="str">
        <f t="shared" si="75"/>
        <v>SKOG</v>
      </c>
      <c r="C2501" s="21">
        <f t="shared" si="75"/>
        <v>0</v>
      </c>
      <c r="D2501" s="21">
        <f t="shared" si="75"/>
        <v>0</v>
      </c>
      <c r="E2501" s="21">
        <f t="shared" si="75"/>
        <v>0</v>
      </c>
      <c r="F2501" s="21">
        <f t="shared" si="75"/>
        <v>0</v>
      </c>
      <c r="G2501" s="21">
        <f t="shared" si="75"/>
        <v>1.7861035098502599E-3</v>
      </c>
      <c r="H2501" s="21">
        <f t="shared" si="75"/>
        <v>2.48450182349075E-2</v>
      </c>
      <c r="I2501" s="21">
        <f t="shared" si="46"/>
        <v>1.7861035098502599E-3</v>
      </c>
      <c r="J2501" s="128">
        <f t="shared" si="68"/>
        <v>0</v>
      </c>
      <c r="K2501" s="21">
        <f t="shared" si="68"/>
        <v>0</v>
      </c>
      <c r="L2501" s="21">
        <f t="shared" si="68"/>
        <v>0</v>
      </c>
      <c r="M2501" s="21">
        <f t="shared" si="68"/>
        <v>0</v>
      </c>
      <c r="N2501" s="21">
        <f t="shared" si="68"/>
        <v>1.7902841152943546E-3</v>
      </c>
      <c r="O2501" s="21">
        <f t="shared" si="68"/>
        <v>2.485873930459909E-2</v>
      </c>
      <c r="P2501" s="21">
        <f t="shared" si="47"/>
        <v>1.7902841152943546E-3</v>
      </c>
    </row>
    <row r="2502" spans="1:16" x14ac:dyDescent="0.25">
      <c r="A2502" s="20" t="str">
        <f t="shared" ref="A2502:H2502" si="76">A2435</f>
        <v>Northpower</v>
      </c>
      <c r="B2502" s="20" t="str">
        <f t="shared" si="76"/>
        <v>NPOW</v>
      </c>
      <c r="C2502" s="21">
        <f t="shared" si="76"/>
        <v>6.6932586801405399E-3</v>
      </c>
      <c r="D2502" s="21">
        <f t="shared" si="76"/>
        <v>1.1340688424060361E-2</v>
      </c>
      <c r="E2502" s="21">
        <f t="shared" si="76"/>
        <v>2.1680770532221789E-2</v>
      </c>
      <c r="F2502" s="21">
        <f t="shared" si="76"/>
        <v>1.7852578087708491E-2</v>
      </c>
      <c r="G2502" s="21">
        <f t="shared" si="76"/>
        <v>5.9899715850942586E-2</v>
      </c>
      <c r="H2502" s="21">
        <f t="shared" si="76"/>
        <v>2.9181375384426177E-2</v>
      </c>
      <c r="I2502" s="21">
        <f t="shared" si="46"/>
        <v>5.9899715850942586E-2</v>
      </c>
      <c r="J2502" s="128">
        <f t="shared" si="68"/>
        <v>6.7019943025136038E-3</v>
      </c>
      <c r="K2502" s="21">
        <f t="shared" si="68"/>
        <v>1.1368659699001957E-2</v>
      </c>
      <c r="L2502" s="21">
        <f t="shared" si="68"/>
        <v>2.1748340176073494E-2</v>
      </c>
      <c r="M2502" s="21">
        <f t="shared" si="68"/>
        <v>1.7892959811394757E-2</v>
      </c>
      <c r="N2502" s="21">
        <f t="shared" si="68"/>
        <v>6.0039918855306636E-2</v>
      </c>
      <c r="O2502" s="21">
        <f t="shared" si="68"/>
        <v>2.9197491278629209E-2</v>
      </c>
      <c r="P2502" s="21">
        <f t="shared" si="47"/>
        <v>6.0039918855306636E-2</v>
      </c>
    </row>
    <row r="2503" spans="1:16" x14ac:dyDescent="0.25">
      <c r="A2503" s="20" t="str">
        <f t="shared" ref="A2503:H2503" si="77">A2436</f>
        <v>Nova</v>
      </c>
      <c r="B2503" s="20" t="str">
        <f t="shared" si="77"/>
        <v>TBOP</v>
      </c>
      <c r="C2503" s="21">
        <f t="shared" si="77"/>
        <v>4.4088389028379589E-4</v>
      </c>
      <c r="D2503" s="21">
        <f t="shared" si="77"/>
        <v>4.4368350055226172E-5</v>
      </c>
      <c r="E2503" s="21">
        <f t="shared" si="77"/>
        <v>2.2463348014143202E-6</v>
      </c>
      <c r="F2503" s="21">
        <f t="shared" si="77"/>
        <v>2.9169127482911402E-7</v>
      </c>
      <c r="G2503" s="21">
        <f t="shared" si="77"/>
        <v>2.7727443553436794E-4</v>
      </c>
      <c r="H2503" s="21">
        <f t="shared" si="77"/>
        <v>4.03360360278998E-7</v>
      </c>
      <c r="I2503" s="21">
        <f t="shared" si="46"/>
        <v>2.7727443553436794E-4</v>
      </c>
      <c r="J2503" s="128">
        <f t="shared" si="68"/>
        <v>4.4145930434739907E-4</v>
      </c>
      <c r="K2503" s="21">
        <f t="shared" si="68"/>
        <v>4.4477782505152825E-5</v>
      </c>
      <c r="L2503" s="21">
        <f t="shared" si="68"/>
        <v>2.2533356615672226E-6</v>
      </c>
      <c r="M2503" s="21">
        <f t="shared" si="68"/>
        <v>2.9235106729180349E-7</v>
      </c>
      <c r="N2503" s="21">
        <f t="shared" si="68"/>
        <v>2.7792343208373393E-4</v>
      </c>
      <c r="O2503" s="21">
        <f t="shared" si="68"/>
        <v>4.035831226678956E-7</v>
      </c>
      <c r="P2503" s="21">
        <f t="shared" si="47"/>
        <v>2.7792343208373393E-4</v>
      </c>
    </row>
    <row r="2504" spans="1:16" x14ac:dyDescent="0.25">
      <c r="A2504" s="20" t="str">
        <f t="shared" ref="A2504:H2504" si="78">A2437</f>
        <v>NZ Steel</v>
      </c>
      <c r="B2504" s="20" t="str">
        <f t="shared" si="78"/>
        <v>NZST</v>
      </c>
      <c r="C2504" s="21">
        <f t="shared" si="78"/>
        <v>3.0319910683480004E-3</v>
      </c>
      <c r="D2504" s="21">
        <f t="shared" si="78"/>
        <v>5.0515036662004496E-3</v>
      </c>
      <c r="E2504" s="21">
        <f t="shared" si="78"/>
        <v>9.64548806560361E-3</v>
      </c>
      <c r="F2504" s="21">
        <f t="shared" si="78"/>
        <v>8.4863794247150709E-3</v>
      </c>
      <c r="G2504" s="21">
        <f t="shared" si="78"/>
        <v>2.4694906280379202E-2</v>
      </c>
      <c r="H2504" s="21">
        <f t="shared" si="78"/>
        <v>1.3402898872231121E-2</v>
      </c>
      <c r="I2504" s="21">
        <f t="shared" si="46"/>
        <v>2.4694906280379202E-2</v>
      </c>
      <c r="J2504" s="128">
        <f t="shared" ref="J2504:O2513" si="79">I2437</f>
        <v>3.0359482333519733E-3</v>
      </c>
      <c r="K2504" s="21">
        <f t="shared" si="79"/>
        <v>5.0639629625528655E-3</v>
      </c>
      <c r="L2504" s="21">
        <f t="shared" si="79"/>
        <v>9.675548906494854E-3</v>
      </c>
      <c r="M2504" s="21">
        <f t="shared" si="79"/>
        <v>8.505575230908554E-3</v>
      </c>
      <c r="N2504" s="21">
        <f t="shared" si="79"/>
        <v>2.4752707891018112E-2</v>
      </c>
      <c r="O2504" s="21">
        <f t="shared" si="79"/>
        <v>1.3410300843433413E-2</v>
      </c>
      <c r="P2504" s="21">
        <f t="shared" si="47"/>
        <v>2.4752707891018112E-2</v>
      </c>
    </row>
    <row r="2505" spans="1:16" x14ac:dyDescent="0.25">
      <c r="A2505" s="20" t="str">
        <f t="shared" ref="A2505:H2505" si="80">A2438</f>
        <v>NZAS</v>
      </c>
      <c r="B2505" s="20" t="str">
        <f t="shared" si="80"/>
        <v>NZAS</v>
      </c>
      <c r="C2505" s="21">
        <f t="shared" si="80"/>
        <v>0.220558173407638</v>
      </c>
      <c r="D2505" s="21">
        <f t="shared" si="80"/>
        <v>7.2679948766074504E-2</v>
      </c>
      <c r="E2505" s="21">
        <f t="shared" si="80"/>
        <v>2.13120321017145E-2</v>
      </c>
      <c r="F2505" s="21">
        <f t="shared" si="80"/>
        <v>0.236532375515074</v>
      </c>
      <c r="G2505" s="21">
        <f t="shared" si="80"/>
        <v>1.6072499648607599E-2</v>
      </c>
      <c r="H2505" s="21">
        <f t="shared" si="80"/>
        <v>1.6176881414306499E-2</v>
      </c>
      <c r="I2505" s="21">
        <f t="shared" si="46"/>
        <v>1.6072499648607599E-2</v>
      </c>
      <c r="J2505" s="128">
        <f t="shared" si="79"/>
        <v>0.22084603213329859</v>
      </c>
      <c r="K2505" s="21">
        <f t="shared" si="79"/>
        <v>7.2859210443466507E-2</v>
      </c>
      <c r="L2505" s="21">
        <f t="shared" si="79"/>
        <v>2.1378452546353621E-2</v>
      </c>
      <c r="M2505" s="21">
        <f t="shared" si="79"/>
        <v>0.23706740104382287</v>
      </c>
      <c r="N2505" s="21">
        <f t="shared" si="79"/>
        <v>1.6110119405335369E-2</v>
      </c>
      <c r="O2505" s="21">
        <f t="shared" si="79"/>
        <v>1.6185815362962912E-2</v>
      </c>
      <c r="P2505" s="21">
        <f t="shared" si="47"/>
        <v>1.6110119405335369E-2</v>
      </c>
    </row>
    <row r="2506" spans="1:16" x14ac:dyDescent="0.25">
      <c r="A2506" s="20" t="str">
        <f t="shared" ref="A2506:H2506" si="81">A2439</f>
        <v>Orion</v>
      </c>
      <c r="B2506" s="20" t="str">
        <f t="shared" si="81"/>
        <v>ORON</v>
      </c>
      <c r="C2506" s="21">
        <f t="shared" si="81"/>
        <v>0.18238673603637492</v>
      </c>
      <c r="D2506" s="21">
        <f t="shared" si="81"/>
        <v>4.8949205977010364E-2</v>
      </c>
      <c r="E2506" s="21">
        <f t="shared" si="81"/>
        <v>7.1871903825626277E-2</v>
      </c>
      <c r="F2506" s="21">
        <f t="shared" si="81"/>
        <v>0.14728197868196052</v>
      </c>
      <c r="G2506" s="21">
        <f t="shared" si="81"/>
        <v>1.1468537128966297E-2</v>
      </c>
      <c r="H2506" s="21">
        <f t="shared" si="81"/>
        <v>1.0016271517169337E-2</v>
      </c>
      <c r="I2506" s="21">
        <f t="shared" si="46"/>
        <v>1.1468537128966297E-2</v>
      </c>
      <c r="J2506" s="128">
        <f t="shared" si="79"/>
        <v>0.18262477579070219</v>
      </c>
      <c r="K2506" s="21">
        <f t="shared" si="79"/>
        <v>4.9069936892750105E-2</v>
      </c>
      <c r="L2506" s="21">
        <f t="shared" si="79"/>
        <v>7.209589766095717E-2</v>
      </c>
      <c r="M2506" s="21">
        <f t="shared" si="79"/>
        <v>0.14761512385224809</v>
      </c>
      <c r="N2506" s="21">
        <f t="shared" si="79"/>
        <v>1.1495380718093548E-2</v>
      </c>
      <c r="O2506" s="21">
        <f t="shared" si="79"/>
        <v>1.0021803167749649E-2</v>
      </c>
      <c r="P2506" s="21">
        <f t="shared" si="47"/>
        <v>1.1495380718093548E-2</v>
      </c>
    </row>
    <row r="2507" spans="1:16" x14ac:dyDescent="0.25">
      <c r="A2507" s="20" t="str">
        <f t="shared" ref="A2507:H2507" si="82">A2440</f>
        <v>OtagoNet JV</v>
      </c>
      <c r="B2507" s="20" t="str">
        <f t="shared" si="82"/>
        <v>POWN</v>
      </c>
      <c r="C2507" s="21">
        <f t="shared" si="82"/>
        <v>1.4583200967187689E-2</v>
      </c>
      <c r="D2507" s="21">
        <f t="shared" si="82"/>
        <v>4.0865875093816593E-3</v>
      </c>
      <c r="E2507" s="21">
        <f t="shared" si="82"/>
        <v>2.0178081775375008E-2</v>
      </c>
      <c r="F2507" s="21">
        <f t="shared" si="82"/>
        <v>2.0327611398782058E-2</v>
      </c>
      <c r="G2507" s="21">
        <f t="shared" si="82"/>
        <v>1.139206823672242E-3</v>
      </c>
      <c r="H2507" s="21">
        <f t="shared" si="82"/>
        <v>1.0639415431538792E-3</v>
      </c>
      <c r="I2507" s="21">
        <f t="shared" si="46"/>
        <v>1.139206823672242E-3</v>
      </c>
      <c r="J2507" s="128">
        <f t="shared" si="79"/>
        <v>1.4602234048490498E-2</v>
      </c>
      <c r="K2507" s="21">
        <f t="shared" si="79"/>
        <v>4.0966668853880846E-3</v>
      </c>
      <c r="L2507" s="21">
        <f t="shared" si="79"/>
        <v>2.0240968184192736E-2</v>
      </c>
      <c r="M2507" s="21">
        <f t="shared" si="79"/>
        <v>2.0373591535806226E-2</v>
      </c>
      <c r="N2507" s="21">
        <f t="shared" si="79"/>
        <v>1.1418732840552651E-3</v>
      </c>
      <c r="O2507" s="21">
        <f t="shared" si="79"/>
        <v>1.0645291223588273E-3</v>
      </c>
      <c r="P2507" s="21">
        <f t="shared" si="47"/>
        <v>1.1418732840552651E-3</v>
      </c>
    </row>
    <row r="2508" spans="1:16" x14ac:dyDescent="0.25">
      <c r="A2508" s="20" t="str">
        <f t="shared" ref="A2508:H2508" si="83">A2441</f>
        <v>Pan Pacific</v>
      </c>
      <c r="B2508" s="20" t="str">
        <f t="shared" si="83"/>
        <v>PANP</v>
      </c>
      <c r="C2508" s="21">
        <f t="shared" si="83"/>
        <v>3.4714202898686402E-3</v>
      </c>
      <c r="D2508" s="21">
        <f t="shared" si="83"/>
        <v>4.66866032214386E-3</v>
      </c>
      <c r="E2508" s="21">
        <f t="shared" si="83"/>
        <v>7.6701833108338696E-3</v>
      </c>
      <c r="F2508" s="21">
        <f t="shared" si="83"/>
        <v>6.9345726246851404E-3</v>
      </c>
      <c r="G2508" s="21">
        <f t="shared" si="83"/>
        <v>9.9754127876399692E-4</v>
      </c>
      <c r="H2508" s="21">
        <f t="shared" si="83"/>
        <v>0</v>
      </c>
      <c r="I2508" s="21">
        <f t="shared" si="46"/>
        <v>9.9754127876399692E-4</v>
      </c>
      <c r="J2508" s="128">
        <f t="shared" si="79"/>
        <v>3.4759509703935782E-3</v>
      </c>
      <c r="K2508" s="21">
        <f t="shared" si="79"/>
        <v>4.6801753533832827E-3</v>
      </c>
      <c r="L2508" s="21">
        <f t="shared" si="79"/>
        <v>7.6940879757451137E-3</v>
      </c>
      <c r="M2508" s="21">
        <f t="shared" si="79"/>
        <v>6.9502583141265555E-3</v>
      </c>
      <c r="N2508" s="21">
        <f t="shared" si="79"/>
        <v>9.9987615268239583E-4</v>
      </c>
      <c r="O2508" s="21">
        <f t="shared" si="79"/>
        <v>0</v>
      </c>
      <c r="P2508" s="21">
        <f t="shared" si="47"/>
        <v>9.9987615268239583E-4</v>
      </c>
    </row>
    <row r="2509" spans="1:16" x14ac:dyDescent="0.25">
      <c r="A2509" s="20" t="str">
        <f t="shared" ref="A2509:H2509" si="84">A2442</f>
        <v>Port Taranaki</v>
      </c>
      <c r="B2509" s="20" t="str">
        <f t="shared" si="84"/>
        <v>PTNP</v>
      </c>
      <c r="C2509" s="21">
        <f t="shared" si="84"/>
        <v>4.7556097216704103E-6</v>
      </c>
      <c r="D2509" s="21">
        <f t="shared" si="84"/>
        <v>1.32431052510443E-5</v>
      </c>
      <c r="E2509" s="21">
        <f t="shared" si="84"/>
        <v>1.7944508283423E-5</v>
      </c>
      <c r="F2509" s="21">
        <f t="shared" si="84"/>
        <v>1.2887049969253299E-5</v>
      </c>
      <c r="G2509" s="21">
        <f t="shared" si="84"/>
        <v>4.4475801335159797E-6</v>
      </c>
      <c r="H2509" s="21">
        <f t="shared" si="84"/>
        <v>7.6948472452456808E-6</v>
      </c>
      <c r="I2509" s="21">
        <f t="shared" si="46"/>
        <v>4.4475801335159797E-6</v>
      </c>
      <c r="J2509" s="128">
        <f t="shared" si="79"/>
        <v>4.7618164458786715E-6</v>
      </c>
      <c r="K2509" s="21">
        <f t="shared" si="79"/>
        <v>1.3275768747668683E-5</v>
      </c>
      <c r="L2509" s="21">
        <f t="shared" si="79"/>
        <v>1.8000433603604902E-5</v>
      </c>
      <c r="M2509" s="21">
        <f t="shared" si="79"/>
        <v>1.291619989305886E-5</v>
      </c>
      <c r="N2509" s="21">
        <f t="shared" si="79"/>
        <v>4.4579902679884119E-6</v>
      </c>
      <c r="O2509" s="21">
        <f t="shared" si="79"/>
        <v>7.699096851115151E-6</v>
      </c>
      <c r="P2509" s="21">
        <f t="shared" si="47"/>
        <v>4.4579902679884119E-6</v>
      </c>
    </row>
    <row r="2510" spans="1:16" x14ac:dyDescent="0.25">
      <c r="A2510" s="20" t="str">
        <f t="shared" ref="A2510:H2510" si="85">A2443</f>
        <v>Powerco</v>
      </c>
      <c r="B2510" s="20" t="str">
        <f t="shared" si="85"/>
        <v>POCO</v>
      </c>
      <c r="C2510" s="21">
        <f t="shared" si="85"/>
        <v>4.0246604105397092E-2</v>
      </c>
      <c r="D2510" s="21">
        <f t="shared" si="85"/>
        <v>6.2651259761623751E-2</v>
      </c>
      <c r="E2510" s="21">
        <f t="shared" si="85"/>
        <v>8.5857653842997775E-2</v>
      </c>
      <c r="F2510" s="21">
        <f t="shared" si="85"/>
        <v>6.7149827089499195E-2</v>
      </c>
      <c r="G2510" s="21">
        <f t="shared" si="85"/>
        <v>1.9124679855163293E-2</v>
      </c>
      <c r="H2510" s="21">
        <f t="shared" si="85"/>
        <v>3.6053597404536723E-2</v>
      </c>
      <c r="I2510" s="21">
        <f t="shared" si="46"/>
        <v>1.9124679855163293E-2</v>
      </c>
      <c r="J2510" s="128">
        <f t="shared" si="79"/>
        <v>4.0299131454490315E-2</v>
      </c>
      <c r="K2510" s="21">
        <f t="shared" si="79"/>
        <v>6.2805786148973558E-2</v>
      </c>
      <c r="L2510" s="21">
        <f t="shared" si="79"/>
        <v>8.6125235250378643E-2</v>
      </c>
      <c r="M2510" s="21">
        <f t="shared" si="79"/>
        <v>6.7301716959398475E-2</v>
      </c>
      <c r="N2510" s="21">
        <f t="shared" si="79"/>
        <v>1.9169443633006027E-2</v>
      </c>
      <c r="O2510" s="21">
        <f t="shared" si="79"/>
        <v>3.6073508596307369E-2</v>
      </c>
      <c r="P2510" s="21">
        <f t="shared" si="47"/>
        <v>1.9169443633006027E-2</v>
      </c>
    </row>
    <row r="2511" spans="1:16" x14ac:dyDescent="0.25">
      <c r="A2511" s="20" t="str">
        <f t="shared" ref="A2511:H2511" si="86">A2444</f>
        <v>Resolution Dev</v>
      </c>
      <c r="B2511" s="20" t="str">
        <f t="shared" si="86"/>
        <v>SOLE</v>
      </c>
      <c r="C2511" s="21">
        <f t="shared" si="86"/>
        <v>2.7895826474865199E-5</v>
      </c>
      <c r="D2511" s="21">
        <f t="shared" si="86"/>
        <v>9.0184715623625793E-6</v>
      </c>
      <c r="E2511" s="21">
        <f t="shared" si="86"/>
        <v>1.4028909304776899E-4</v>
      </c>
      <c r="F2511" s="21">
        <f t="shared" si="86"/>
        <v>2.84738868374929E-5</v>
      </c>
      <c r="G2511" s="21">
        <f t="shared" si="86"/>
        <v>1.7602605165090399E-6</v>
      </c>
      <c r="H2511" s="21">
        <f t="shared" si="86"/>
        <v>1.8883802469823301E-6</v>
      </c>
      <c r="I2511" s="21">
        <f t="shared" si="46"/>
        <v>1.7602605165090399E-6</v>
      </c>
      <c r="J2511" s="128">
        <f t="shared" si="79"/>
        <v>2.7932234361892184E-5</v>
      </c>
      <c r="K2511" s="21">
        <f t="shared" si="79"/>
        <v>9.0407151985679999E-6</v>
      </c>
      <c r="L2511" s="21">
        <f t="shared" si="79"/>
        <v>1.4072631385776872E-4</v>
      </c>
      <c r="M2511" s="21">
        <f t="shared" si="79"/>
        <v>2.8538293480886183E-5</v>
      </c>
      <c r="N2511" s="21">
        <f t="shared" si="79"/>
        <v>1.7643806330967732E-6</v>
      </c>
      <c r="O2511" s="21">
        <f t="shared" si="79"/>
        <v>1.8894231360125608E-6</v>
      </c>
      <c r="P2511" s="21">
        <f t="shared" si="47"/>
        <v>1.7643806330967732E-6</v>
      </c>
    </row>
    <row r="2512" spans="1:16" x14ac:dyDescent="0.25">
      <c r="A2512" s="20" t="str">
        <f t="shared" ref="A2512:H2512" si="87">A2445</f>
        <v>Scanpower</v>
      </c>
      <c r="B2512" s="20" t="str">
        <f t="shared" si="87"/>
        <v>SCAN</v>
      </c>
      <c r="C2512" s="21">
        <f t="shared" si="87"/>
        <v>4.5471204580105356E-4</v>
      </c>
      <c r="D2512" s="21">
        <f t="shared" si="87"/>
        <v>1.5344829900782982E-3</v>
      </c>
      <c r="E2512" s="21">
        <f t="shared" si="87"/>
        <v>1.7138949171688418E-3</v>
      </c>
      <c r="F2512" s="21">
        <f t="shared" si="87"/>
        <v>1.205166289680003E-3</v>
      </c>
      <c r="G2512" s="21">
        <f t="shared" si="87"/>
        <v>3.4474143761648561E-4</v>
      </c>
      <c r="H2512" s="21">
        <f t="shared" si="87"/>
        <v>3.0648656300849998E-4</v>
      </c>
      <c r="I2512" s="21">
        <f t="shared" si="46"/>
        <v>3.4474143761648561E-4</v>
      </c>
      <c r="J2512" s="128">
        <f t="shared" si="79"/>
        <v>4.5530550750788807E-4</v>
      </c>
      <c r="K2512" s="21">
        <f t="shared" si="79"/>
        <v>1.5382677202466733E-3</v>
      </c>
      <c r="L2512" s="21">
        <f t="shared" si="79"/>
        <v>1.7192363910329849E-3</v>
      </c>
      <c r="M2512" s="21">
        <f t="shared" si="79"/>
        <v>1.2078923212854532E-3</v>
      </c>
      <c r="N2512" s="21">
        <f t="shared" si="79"/>
        <v>3.4554834937885337E-4</v>
      </c>
      <c r="O2512" s="21">
        <f t="shared" si="79"/>
        <v>3.0665582525056458E-4</v>
      </c>
      <c r="P2512" s="21">
        <f t="shared" si="47"/>
        <v>3.4554834937885337E-4</v>
      </c>
    </row>
    <row r="2513" spans="1:16" x14ac:dyDescent="0.25">
      <c r="A2513" s="20" t="str">
        <f t="shared" ref="A2513:H2513" si="88">A2446</f>
        <v>Southdown Generation</v>
      </c>
      <c r="B2513" s="20" t="str">
        <f t="shared" si="88"/>
        <v>SCGL</v>
      </c>
      <c r="C2513" s="21">
        <f t="shared" si="88"/>
        <v>1.33985572230279E-5</v>
      </c>
      <c r="D2513" s="21">
        <f t="shared" si="88"/>
        <v>1.47910599875192E-5</v>
      </c>
      <c r="E2513" s="21">
        <f t="shared" si="88"/>
        <v>4.0284988052333597E-5</v>
      </c>
      <c r="F2513" s="21">
        <f t="shared" si="88"/>
        <v>1.83580974568234E-5</v>
      </c>
      <c r="G2513" s="21">
        <f t="shared" si="88"/>
        <v>6.8175847354515998E-5</v>
      </c>
      <c r="H2513" s="21">
        <f t="shared" si="88"/>
        <v>3.4807281949321001E-5</v>
      </c>
      <c r="I2513" s="21">
        <f t="shared" si="46"/>
        <v>6.8175847354515998E-5</v>
      </c>
      <c r="J2513" s="128">
        <f t="shared" si="79"/>
        <v>1.3416044181449445E-5</v>
      </c>
      <c r="K2513" s="21">
        <f t="shared" si="79"/>
        <v>1.4827541441741221E-5</v>
      </c>
      <c r="L2513" s="21">
        <f t="shared" si="79"/>
        <v>4.0410539046530083E-5</v>
      </c>
      <c r="M2513" s="21">
        <f t="shared" si="79"/>
        <v>1.8399622642444488E-5</v>
      </c>
      <c r="N2513" s="21">
        <f t="shared" si="79"/>
        <v>6.8335421711228372E-5</v>
      </c>
      <c r="O2513" s="21">
        <f t="shared" si="79"/>
        <v>3.482650484289612E-5</v>
      </c>
      <c r="P2513" s="21">
        <f t="shared" si="47"/>
        <v>6.8335421711228372E-5</v>
      </c>
    </row>
    <row r="2514" spans="1:16" x14ac:dyDescent="0.25">
      <c r="A2514" s="20" t="str">
        <f t="shared" ref="A2514:H2514" si="89">A2447</f>
        <v>Southern Generation</v>
      </c>
      <c r="B2514" s="20" t="str">
        <f t="shared" si="89"/>
        <v>SOU2</v>
      </c>
      <c r="C2514" s="21">
        <f t="shared" si="89"/>
        <v>0</v>
      </c>
      <c r="D2514" s="21">
        <f t="shared" si="89"/>
        <v>0</v>
      </c>
      <c r="E2514" s="21">
        <f t="shared" si="89"/>
        <v>0</v>
      </c>
      <c r="F2514" s="21">
        <f t="shared" si="89"/>
        <v>0</v>
      </c>
      <c r="G2514" s="21">
        <f t="shared" si="89"/>
        <v>0</v>
      </c>
      <c r="H2514" s="21">
        <f t="shared" si="89"/>
        <v>0</v>
      </c>
      <c r="I2514" s="21">
        <f t="shared" si="46"/>
        <v>0</v>
      </c>
      <c r="J2514" s="128">
        <f t="shared" ref="J2514:O2523" si="90">I2447</f>
        <v>0</v>
      </c>
      <c r="K2514" s="21">
        <f t="shared" si="90"/>
        <v>0</v>
      </c>
      <c r="L2514" s="21">
        <f t="shared" si="90"/>
        <v>0</v>
      </c>
      <c r="M2514" s="21">
        <f t="shared" si="90"/>
        <v>0</v>
      </c>
      <c r="N2514" s="21">
        <f t="shared" si="90"/>
        <v>0</v>
      </c>
      <c r="O2514" s="21">
        <f t="shared" si="90"/>
        <v>0</v>
      </c>
      <c r="P2514" s="21">
        <f t="shared" si="47"/>
        <v>0</v>
      </c>
    </row>
    <row r="2515" spans="1:16" x14ac:dyDescent="0.25">
      <c r="A2515" s="20" t="str">
        <f t="shared" ref="A2515:H2515" si="91">A2448</f>
        <v>Southpark Utilities</v>
      </c>
      <c r="B2515" s="20" t="str">
        <f t="shared" si="91"/>
        <v>SHPK</v>
      </c>
      <c r="C2515" s="21">
        <f t="shared" si="91"/>
        <v>0</v>
      </c>
      <c r="D2515" s="21">
        <f t="shared" si="91"/>
        <v>0</v>
      </c>
      <c r="E2515" s="21">
        <f t="shared" si="91"/>
        <v>0</v>
      </c>
      <c r="F2515" s="21">
        <f t="shared" si="91"/>
        <v>0</v>
      </c>
      <c r="G2515" s="21">
        <f t="shared" si="91"/>
        <v>0</v>
      </c>
      <c r="H2515" s="21">
        <f t="shared" si="91"/>
        <v>0</v>
      </c>
      <c r="I2515" s="21">
        <f t="shared" si="46"/>
        <v>0</v>
      </c>
      <c r="J2515" s="128">
        <f t="shared" si="90"/>
        <v>0</v>
      </c>
      <c r="K2515" s="21">
        <f t="shared" si="90"/>
        <v>0</v>
      </c>
      <c r="L2515" s="21">
        <f t="shared" si="90"/>
        <v>0</v>
      </c>
      <c r="M2515" s="21">
        <f t="shared" si="90"/>
        <v>0</v>
      </c>
      <c r="N2515" s="21">
        <f t="shared" si="90"/>
        <v>0</v>
      </c>
      <c r="O2515" s="21">
        <f t="shared" si="90"/>
        <v>0</v>
      </c>
      <c r="P2515" s="21">
        <f t="shared" si="47"/>
        <v>0</v>
      </c>
    </row>
    <row r="2516" spans="1:16" x14ac:dyDescent="0.25">
      <c r="A2516" s="20" t="str">
        <f t="shared" ref="A2516:H2516" si="92">A2449</f>
        <v>The Lines Company</v>
      </c>
      <c r="B2516" s="20" t="str">
        <f t="shared" si="92"/>
        <v>WTOM</v>
      </c>
      <c r="C2516" s="21">
        <f t="shared" si="92"/>
        <v>1.5851304224840466E-3</v>
      </c>
      <c r="D2516" s="21">
        <f t="shared" si="92"/>
        <v>3.5824570387662986E-3</v>
      </c>
      <c r="E2516" s="21">
        <f t="shared" si="92"/>
        <v>4.6959469045132658E-3</v>
      </c>
      <c r="F2516" s="21">
        <f t="shared" si="92"/>
        <v>3.7262384140910646E-3</v>
      </c>
      <c r="G2516" s="21">
        <f t="shared" si="92"/>
        <v>1.8129250515583977E-3</v>
      </c>
      <c r="H2516" s="21">
        <f t="shared" si="92"/>
        <v>4.9065048463078926E-3</v>
      </c>
      <c r="I2516" s="21">
        <f t="shared" si="46"/>
        <v>1.8129250515583977E-3</v>
      </c>
      <c r="J2516" s="128">
        <f t="shared" si="90"/>
        <v>1.5871992355158755E-3</v>
      </c>
      <c r="K2516" s="21">
        <f t="shared" si="90"/>
        <v>3.5912930006630392E-3</v>
      </c>
      <c r="L2516" s="21">
        <f t="shared" si="90"/>
        <v>4.7105821528045065E-3</v>
      </c>
      <c r="M2516" s="21">
        <f t="shared" si="90"/>
        <v>3.7346669967466186E-3</v>
      </c>
      <c r="N2516" s="21">
        <f t="shared" si="90"/>
        <v>1.8171684362774147E-3</v>
      </c>
      <c r="O2516" s="21">
        <f t="shared" si="90"/>
        <v>4.9092145442562619E-3</v>
      </c>
      <c r="P2516" s="21">
        <f t="shared" si="47"/>
        <v>1.8171684362774147E-3</v>
      </c>
    </row>
    <row r="2517" spans="1:16" x14ac:dyDescent="0.25">
      <c r="A2517" s="20" t="str">
        <f t="shared" ref="A2517:H2517" si="93">A2450</f>
        <v>The Power Company</v>
      </c>
      <c r="B2517" s="20" t="str">
        <f t="shared" si="93"/>
        <v>POWN</v>
      </c>
      <c r="C2517" s="21">
        <f t="shared" si="93"/>
        <v>1.539636574333272E-2</v>
      </c>
      <c r="D2517" s="21">
        <f t="shared" si="93"/>
        <v>3.4363168316997889E-3</v>
      </c>
      <c r="E2517" s="21">
        <f t="shared" si="93"/>
        <v>8.2482380147868156E-2</v>
      </c>
      <c r="F2517" s="21">
        <f t="shared" si="93"/>
        <v>2.0481472829170601E-2</v>
      </c>
      <c r="G2517" s="21">
        <f t="shared" si="93"/>
        <v>1.2864044563225998E-3</v>
      </c>
      <c r="H2517" s="21">
        <f t="shared" si="93"/>
        <v>1.1805851264850989E-3</v>
      </c>
      <c r="I2517" s="21">
        <f t="shared" si="46"/>
        <v>1.2864044563225998E-3</v>
      </c>
      <c r="J2517" s="128">
        <f t="shared" si="90"/>
        <v>1.5416460116414461E-2</v>
      </c>
      <c r="K2517" s="21">
        <f t="shared" si="90"/>
        <v>3.4447923456449557E-3</v>
      </c>
      <c r="L2517" s="21">
        <f t="shared" si="90"/>
        <v>8.2739442277756453E-2</v>
      </c>
      <c r="M2517" s="21">
        <f t="shared" si="90"/>
        <v>2.0527800993787051E-2</v>
      </c>
      <c r="N2517" s="21">
        <f t="shared" si="90"/>
        <v>1.2894154517345405E-3</v>
      </c>
      <c r="O2517" s="21">
        <f t="shared" si="90"/>
        <v>1.1812371240261833E-3</v>
      </c>
      <c r="P2517" s="21">
        <f t="shared" si="47"/>
        <v>1.2894154517345405E-3</v>
      </c>
    </row>
    <row r="2518" spans="1:16" x14ac:dyDescent="0.25">
      <c r="A2518" s="20" t="str">
        <f t="shared" ref="A2518:H2518" si="94">A2451</f>
        <v>Tilt Renewables</v>
      </c>
      <c r="B2518" s="20" t="str">
        <f t="shared" si="94"/>
        <v>TARW</v>
      </c>
      <c r="C2518" s="21">
        <f t="shared" si="94"/>
        <v>2.6249445095470302E-3</v>
      </c>
      <c r="D2518" s="21">
        <f t="shared" si="94"/>
        <v>6.1741971232015199E-5</v>
      </c>
      <c r="E2518" s="21">
        <f t="shared" si="94"/>
        <v>7.9941825673323203E-6</v>
      </c>
      <c r="F2518" s="21">
        <f t="shared" si="94"/>
        <v>7.4416693475810004E-6</v>
      </c>
      <c r="G2518" s="21">
        <f t="shared" si="94"/>
        <v>1.62066384130223E-3</v>
      </c>
      <c r="H2518" s="21">
        <f t="shared" si="94"/>
        <v>1.9041475891972601E-6</v>
      </c>
      <c r="I2518" s="21">
        <f t="shared" si="46"/>
        <v>1.62066384130223E-3</v>
      </c>
      <c r="J2518" s="128">
        <f t="shared" si="90"/>
        <v>2.6283704228549508E-3</v>
      </c>
      <c r="K2518" s="21">
        <f t="shared" si="90"/>
        <v>6.1894254901946814E-5</v>
      </c>
      <c r="L2518" s="21">
        <f t="shared" si="90"/>
        <v>8.0190969986786313E-6</v>
      </c>
      <c r="M2518" s="21">
        <f t="shared" si="90"/>
        <v>7.4585020668600996E-6</v>
      </c>
      <c r="N2518" s="21">
        <f t="shared" si="90"/>
        <v>1.6244572138814954E-3</v>
      </c>
      <c r="O2518" s="21">
        <f t="shared" si="90"/>
        <v>1.9051991860013927E-6</v>
      </c>
      <c r="P2518" s="21">
        <f t="shared" si="47"/>
        <v>1.6244572138814954E-3</v>
      </c>
    </row>
    <row r="2519" spans="1:16" x14ac:dyDescent="0.25">
      <c r="A2519" s="20" t="str">
        <f t="shared" ref="A2519:H2519" si="95">A2452</f>
        <v>Todd Gen. Taranaki</v>
      </c>
      <c r="B2519" s="20" t="str">
        <f t="shared" si="95"/>
        <v>TOD3</v>
      </c>
      <c r="C2519" s="21">
        <f t="shared" si="95"/>
        <v>2.447907067794239E-3</v>
      </c>
      <c r="D2519" s="21">
        <f t="shared" si="95"/>
        <v>9.086885283786639E-4</v>
      </c>
      <c r="E2519" s="21">
        <f t="shared" si="95"/>
        <v>1.47905070238442E-5</v>
      </c>
      <c r="F2519" s="21">
        <f t="shared" si="95"/>
        <v>1.2698153588604834E-4</v>
      </c>
      <c r="G2519" s="21">
        <f t="shared" si="95"/>
        <v>2.5997941286574435E-3</v>
      </c>
      <c r="H2519" s="21">
        <f t="shared" si="95"/>
        <v>6.6681969634258196E-6</v>
      </c>
      <c r="I2519" s="21">
        <f t="shared" si="46"/>
        <v>2.5997941286574435E-3</v>
      </c>
      <c r="J2519" s="128">
        <f t="shared" si="90"/>
        <v>2.4511019229119793E-3</v>
      </c>
      <c r="K2519" s="21">
        <f t="shared" si="90"/>
        <v>9.1092976592202415E-4</v>
      </c>
      <c r="L2519" s="21">
        <f t="shared" si="90"/>
        <v>1.4836602677617298E-5</v>
      </c>
      <c r="M2519" s="21">
        <f t="shared" si="90"/>
        <v>1.272687623734619E-4</v>
      </c>
      <c r="N2519" s="21">
        <f t="shared" si="90"/>
        <v>2.6058792818570483E-3</v>
      </c>
      <c r="O2519" s="21">
        <f t="shared" si="90"/>
        <v>6.6718795848023605E-6</v>
      </c>
      <c r="P2519" s="21">
        <f t="shared" si="47"/>
        <v>2.6058792818570483E-3</v>
      </c>
    </row>
    <row r="2520" spans="1:16" x14ac:dyDescent="0.25">
      <c r="A2520" s="20" t="str">
        <f t="shared" ref="A2520:H2520" si="96">A2453</f>
        <v>Top Energy</v>
      </c>
      <c r="B2520" s="20" t="str">
        <f t="shared" si="96"/>
        <v>TOPE</v>
      </c>
      <c r="C2520" s="21">
        <f t="shared" si="96"/>
        <v>0</v>
      </c>
      <c r="D2520" s="21">
        <f t="shared" si="96"/>
        <v>2.4035348292835899E-3</v>
      </c>
      <c r="E2520" s="21">
        <f t="shared" si="96"/>
        <v>0</v>
      </c>
      <c r="F2520" s="21">
        <f t="shared" si="96"/>
        <v>0</v>
      </c>
      <c r="G2520" s="21">
        <f t="shared" si="96"/>
        <v>1.08929933949512E-2</v>
      </c>
      <c r="H2520" s="21">
        <f t="shared" si="96"/>
        <v>5.1644604368651604E-3</v>
      </c>
      <c r="I2520" s="21">
        <f t="shared" si="46"/>
        <v>1.08929933949512E-2</v>
      </c>
      <c r="J2520" s="128">
        <f t="shared" si="90"/>
        <v>0</v>
      </c>
      <c r="K2520" s="21">
        <f t="shared" si="90"/>
        <v>2.4094630349645574E-3</v>
      </c>
      <c r="L2520" s="21">
        <f t="shared" si="90"/>
        <v>0</v>
      </c>
      <c r="M2520" s="21">
        <f t="shared" si="90"/>
        <v>0</v>
      </c>
      <c r="N2520" s="21">
        <f t="shared" si="90"/>
        <v>1.0918489849797337E-2</v>
      </c>
      <c r="O2520" s="21">
        <f t="shared" si="90"/>
        <v>5.1673125950283663E-3</v>
      </c>
      <c r="P2520" s="21">
        <f t="shared" si="47"/>
        <v>1.0918489849797337E-2</v>
      </c>
    </row>
    <row r="2521" spans="1:16" x14ac:dyDescent="0.25">
      <c r="A2521" s="20" t="str">
        <f t="shared" ref="A2521:H2521" si="97">A2454</f>
        <v>TrustPower</v>
      </c>
      <c r="B2521" s="20" t="str">
        <f t="shared" si="97"/>
        <v>TRUG</v>
      </c>
      <c r="C2521" s="21">
        <f t="shared" si="97"/>
        <v>3.7763452044120124E-5</v>
      </c>
      <c r="D2521" s="21">
        <f t="shared" si="97"/>
        <v>6.4478851915458976E-3</v>
      </c>
      <c r="E2521" s="21">
        <f t="shared" si="97"/>
        <v>7.1196887640093912E-6</v>
      </c>
      <c r="F2521" s="21">
        <f t="shared" si="97"/>
        <v>5.4304417731522639E-5</v>
      </c>
      <c r="G2521" s="21">
        <f t="shared" si="97"/>
        <v>1.6109808544127724E-3</v>
      </c>
      <c r="H2521" s="21">
        <f t="shared" si="97"/>
        <v>1.1498671337392699E-2</v>
      </c>
      <c r="I2521" s="21">
        <f t="shared" si="46"/>
        <v>1.6109808544127724E-3</v>
      </c>
      <c r="J2521" s="128">
        <f t="shared" si="90"/>
        <v>3.7812738538535703E-5</v>
      </c>
      <c r="K2521" s="21">
        <f t="shared" si="90"/>
        <v>6.4637885972952296E-3</v>
      </c>
      <c r="L2521" s="21">
        <f t="shared" si="90"/>
        <v>7.1418777740080953E-6</v>
      </c>
      <c r="M2521" s="21">
        <f t="shared" si="90"/>
        <v>5.4427251866794557E-5</v>
      </c>
      <c r="N2521" s="21">
        <f t="shared" si="90"/>
        <v>1.6147515627133542E-3</v>
      </c>
      <c r="O2521" s="21">
        <f t="shared" si="90"/>
        <v>1.1505021667639562E-2</v>
      </c>
      <c r="P2521" s="21">
        <f t="shared" si="47"/>
        <v>1.6147515627133542E-3</v>
      </c>
    </row>
    <row r="2522" spans="1:16" x14ac:dyDescent="0.25">
      <c r="A2522" s="20" t="str">
        <f t="shared" ref="A2522:H2522" si="98">A2455</f>
        <v>Tuaropaki (Mercury)</v>
      </c>
      <c r="B2522" s="20" t="str">
        <f t="shared" si="98"/>
        <v>MRPL</v>
      </c>
      <c r="C2522" s="21">
        <f t="shared" si="98"/>
        <v>8.4750425114937496E-4</v>
      </c>
      <c r="D2522" s="21">
        <f t="shared" si="98"/>
        <v>5.5260889754794895E-4</v>
      </c>
      <c r="E2522" s="21">
        <f t="shared" si="98"/>
        <v>8.4361847255601404E-4</v>
      </c>
      <c r="F2522" s="21">
        <f t="shared" si="98"/>
        <v>6.9594573616827305E-4</v>
      </c>
      <c r="G2522" s="21">
        <f t="shared" si="98"/>
        <v>6.8164520578966889E-3</v>
      </c>
      <c r="H2522" s="21">
        <f t="shared" si="98"/>
        <v>1.2608268038028401E-3</v>
      </c>
      <c r="I2522" s="21">
        <f t="shared" si="46"/>
        <v>6.8164520578966889E-3</v>
      </c>
      <c r="J2522" s="128">
        <f t="shared" si="90"/>
        <v>8.4861036066215592E-4</v>
      </c>
      <c r="K2522" s="21">
        <f t="shared" si="90"/>
        <v>5.5397188141898923E-4</v>
      </c>
      <c r="L2522" s="21">
        <f t="shared" si="90"/>
        <v>8.4624766876712702E-4</v>
      </c>
      <c r="M2522" s="21">
        <f t="shared" si="90"/>
        <v>6.975199339273034E-4</v>
      </c>
      <c r="N2522" s="21">
        <f t="shared" si="90"/>
        <v>6.8324068423901377E-3</v>
      </c>
      <c r="O2522" s="21">
        <f t="shared" si="90"/>
        <v>1.2615231161291357E-3</v>
      </c>
      <c r="P2522" s="21">
        <f t="shared" si="47"/>
        <v>6.8324068423901377E-3</v>
      </c>
    </row>
    <row r="2523" spans="1:16" x14ac:dyDescent="0.25">
      <c r="A2523" s="20" t="str">
        <f t="shared" ref="A2523:H2523" si="99">A2456</f>
        <v>Unison Networks</v>
      </c>
      <c r="B2523" s="20" t="str">
        <f t="shared" si="99"/>
        <v>UNIS</v>
      </c>
      <c r="C2523" s="21">
        <f t="shared" si="99"/>
        <v>6.3434100609236974E-3</v>
      </c>
      <c r="D2523" s="21">
        <f t="shared" si="99"/>
        <v>1.3383208090383129E-2</v>
      </c>
      <c r="E2523" s="21">
        <f t="shared" si="99"/>
        <v>2.2007066411305398E-2</v>
      </c>
      <c r="F2523" s="21">
        <f t="shared" si="99"/>
        <v>1.6017045285458189E-2</v>
      </c>
      <c r="G2523" s="21">
        <f t="shared" si="99"/>
        <v>1.5861420543528942E-3</v>
      </c>
      <c r="H2523" s="21">
        <f t="shared" si="99"/>
        <v>3.0347367860472399E-9</v>
      </c>
      <c r="I2523" s="21">
        <f t="shared" si="46"/>
        <v>1.5861420543528942E-3</v>
      </c>
      <c r="J2523" s="128">
        <f t="shared" si="90"/>
        <v>6.3516890827720746E-3</v>
      </c>
      <c r="K2523" s="21">
        <f t="shared" si="90"/>
        <v>1.3416217144075367E-2</v>
      </c>
      <c r="L2523" s="21">
        <f t="shared" si="90"/>
        <v>2.2075652979177726E-2</v>
      </c>
      <c r="M2523" s="21">
        <f t="shared" si="90"/>
        <v>1.6053275117015861E-2</v>
      </c>
      <c r="N2523" s="21">
        <f t="shared" si="90"/>
        <v>1.5898546242409024E-3</v>
      </c>
      <c r="O2523" s="21">
        <f t="shared" si="90"/>
        <v>3.0364127693185454E-9</v>
      </c>
      <c r="P2523" s="21">
        <f t="shared" si="47"/>
        <v>1.5898546242409024E-3</v>
      </c>
    </row>
    <row r="2524" spans="1:16" x14ac:dyDescent="0.25">
      <c r="A2524" s="20" t="str">
        <f>A2457</f>
        <v>Vector</v>
      </c>
      <c r="B2524" s="20" t="str">
        <f t="shared" ref="B2524:H2524" si="100">B2457</f>
        <v>VECT</v>
      </c>
      <c r="C2524" s="21">
        <f t="shared" si="100"/>
        <v>5.5127777033515117E-2</v>
      </c>
      <c r="D2524" s="21">
        <f t="shared" si="100"/>
        <v>0.10782674893233253</v>
      </c>
      <c r="E2524" s="21">
        <f t="shared" si="100"/>
        <v>0.19024985634660679</v>
      </c>
      <c r="F2524" s="21">
        <f t="shared" si="100"/>
        <v>0.14409832929057162</v>
      </c>
      <c r="G2524" s="21">
        <f t="shared" si="100"/>
        <v>0.51326512141538605</v>
      </c>
      <c r="H2524" s="21">
        <f t="shared" si="100"/>
        <v>0.24569802926630918</v>
      </c>
      <c r="I2524" s="21">
        <f t="shared" si="46"/>
        <v>0.51326512141538605</v>
      </c>
      <c r="J2524" s="128">
        <f t="shared" ref="J2524:O2530" si="101">I2457</f>
        <v>5.5199726358267816E-2</v>
      </c>
      <c r="K2524" s="21">
        <f t="shared" si="101"/>
        <v>0.10809269854029865</v>
      </c>
      <c r="L2524" s="21">
        <f t="shared" si="101"/>
        <v>0.19084278338382038</v>
      </c>
      <c r="M2524" s="21">
        <f t="shared" si="101"/>
        <v>0.14442427319001719</v>
      </c>
      <c r="N2524" s="21">
        <f t="shared" si="101"/>
        <v>0.51446648457772204</v>
      </c>
      <c r="O2524" s="21">
        <f t="shared" si="101"/>
        <v>0.24583372004144874</v>
      </c>
      <c r="P2524" s="21">
        <f t="shared" si="47"/>
        <v>0.51446648457772204</v>
      </c>
    </row>
    <row r="2525" spans="1:16" x14ac:dyDescent="0.25">
      <c r="A2525" s="20" t="str">
        <f t="shared" ref="A2525:H2525" si="102">A2458</f>
        <v>Waipa Networks</v>
      </c>
      <c r="B2525" s="20" t="str">
        <f t="shared" si="102"/>
        <v>WAIP</v>
      </c>
      <c r="C2525" s="21">
        <f t="shared" si="102"/>
        <v>2.5139299789395803E-3</v>
      </c>
      <c r="D2525" s="21">
        <f t="shared" si="102"/>
        <v>5.9335218614114393E-3</v>
      </c>
      <c r="E2525" s="21">
        <f t="shared" si="102"/>
        <v>8.14292604468962E-3</v>
      </c>
      <c r="F2525" s="21">
        <f t="shared" si="102"/>
        <v>6.4063443297792998E-3</v>
      </c>
      <c r="G2525" s="21">
        <f t="shared" si="102"/>
        <v>3.31161801696529E-3</v>
      </c>
      <c r="H2525" s="21">
        <f t="shared" si="102"/>
        <v>1.01989158923321E-2</v>
      </c>
      <c r="I2525" s="21">
        <f t="shared" si="46"/>
        <v>3.31161801696529E-3</v>
      </c>
      <c r="J2525" s="128">
        <f t="shared" si="101"/>
        <v>2.5172110030293108E-3</v>
      </c>
      <c r="K2525" s="21">
        <f t="shared" si="101"/>
        <v>5.9481566141840669E-3</v>
      </c>
      <c r="L2525" s="21">
        <f t="shared" si="101"/>
        <v>8.1683040455283219E-3</v>
      </c>
      <c r="M2525" s="21">
        <f t="shared" si="101"/>
        <v>6.4208351907234888E-3</v>
      </c>
      <c r="N2525" s="21">
        <f t="shared" si="101"/>
        <v>3.3193692857098702E-3</v>
      </c>
      <c r="O2525" s="21">
        <f t="shared" si="101"/>
        <v>1.0204548411270675E-2</v>
      </c>
      <c r="P2525" s="21">
        <f t="shared" si="47"/>
        <v>3.3193692857098702E-3</v>
      </c>
    </row>
    <row r="2526" spans="1:16" x14ac:dyDescent="0.25">
      <c r="A2526" s="20" t="str">
        <f t="shared" ref="A2526:H2526" si="103">A2459</f>
        <v>WEL Networks</v>
      </c>
      <c r="B2526" s="20" t="str">
        <f t="shared" si="103"/>
        <v>WELE</v>
      </c>
      <c r="C2526" s="21">
        <f t="shared" si="103"/>
        <v>5.1810801219040765E-3</v>
      </c>
      <c r="D2526" s="21">
        <f t="shared" si="103"/>
        <v>1.12850800084172E-2</v>
      </c>
      <c r="E2526" s="21">
        <f t="shared" si="103"/>
        <v>1.8182603056674674E-2</v>
      </c>
      <c r="F2526" s="21">
        <f t="shared" si="103"/>
        <v>1.4092622563250976E-2</v>
      </c>
      <c r="G2526" s="21">
        <f t="shared" si="103"/>
        <v>1.1332475764258231E-2</v>
      </c>
      <c r="H2526" s="21">
        <f t="shared" si="103"/>
        <v>2.3777029250314996E-2</v>
      </c>
      <c r="I2526" s="21">
        <f t="shared" si="46"/>
        <v>1.1332475764258231E-2</v>
      </c>
      <c r="J2526" s="128">
        <f t="shared" si="101"/>
        <v>5.1878421434532864E-3</v>
      </c>
      <c r="K2526" s="21">
        <f t="shared" si="101"/>
        <v>1.1312914127815425E-2</v>
      </c>
      <c r="L2526" s="21">
        <f t="shared" si="101"/>
        <v>1.8239270415937134E-2</v>
      </c>
      <c r="M2526" s="21">
        <f t="shared" si="101"/>
        <v>1.4124499437703964E-2</v>
      </c>
      <c r="N2526" s="21">
        <f t="shared" si="101"/>
        <v>1.1359000884226837E-2</v>
      </c>
      <c r="O2526" s="21">
        <f t="shared" si="101"/>
        <v>2.3790160505535576E-2</v>
      </c>
      <c r="P2526" s="21">
        <f t="shared" si="47"/>
        <v>1.1359000884226837E-2</v>
      </c>
    </row>
    <row r="2527" spans="1:16" x14ac:dyDescent="0.25">
      <c r="A2527" s="20" t="str">
        <f t="shared" ref="A2527:H2527" si="104">A2460</f>
        <v>Wellington Electricity</v>
      </c>
      <c r="B2527" s="20" t="str">
        <f t="shared" si="104"/>
        <v>UNET</v>
      </c>
      <c r="C2527" s="21">
        <f t="shared" si="104"/>
        <v>0.11841710144573481</v>
      </c>
      <c r="D2527" s="21">
        <f t="shared" si="104"/>
        <v>4.2488955411535759E-2</v>
      </c>
      <c r="E2527" s="21">
        <f t="shared" si="104"/>
        <v>4.9165325701027815E-2</v>
      </c>
      <c r="F2527" s="21">
        <f t="shared" si="104"/>
        <v>3.2187955463646417E-2</v>
      </c>
      <c r="G2527" s="21">
        <f t="shared" si="104"/>
        <v>8.306863909551928E-3</v>
      </c>
      <c r="H2527" s="21">
        <f t="shared" si="104"/>
        <v>6.5538222263289815E-3</v>
      </c>
      <c r="I2527" s="21">
        <f t="shared" si="46"/>
        <v>8.306863909551928E-3</v>
      </c>
      <c r="J2527" s="128">
        <f t="shared" si="101"/>
        <v>0.11857165203613886</v>
      </c>
      <c r="K2527" s="21">
        <f t="shared" si="101"/>
        <v>4.2593752422912592E-2</v>
      </c>
      <c r="L2527" s="21">
        <f t="shared" si="101"/>
        <v>4.9318552891110111E-2</v>
      </c>
      <c r="M2527" s="21">
        <f t="shared" si="101"/>
        <v>3.22607631621857E-2</v>
      </c>
      <c r="N2527" s="21">
        <f t="shared" si="101"/>
        <v>8.3263071950569999E-3</v>
      </c>
      <c r="O2527" s="21">
        <f t="shared" si="101"/>
        <v>6.5574416823770123E-3</v>
      </c>
      <c r="P2527" s="21">
        <f t="shared" si="47"/>
        <v>8.3263071950569999E-3</v>
      </c>
    </row>
    <row r="2528" spans="1:16" x14ac:dyDescent="0.25">
      <c r="A2528" s="20" t="str">
        <f t="shared" ref="A2528:H2528" si="105">A2461</f>
        <v>Westpower</v>
      </c>
      <c r="B2528" s="20" t="str">
        <f t="shared" si="105"/>
        <v>WPOW</v>
      </c>
      <c r="C2528" s="21">
        <f t="shared" si="105"/>
        <v>3.9957769543278376E-3</v>
      </c>
      <c r="D2528" s="21">
        <f t="shared" si="105"/>
        <v>8.7351381415843254E-4</v>
      </c>
      <c r="E2528" s="21">
        <f t="shared" si="105"/>
        <v>1.7577324714642647E-3</v>
      </c>
      <c r="F2528" s="21">
        <f t="shared" si="105"/>
        <v>4.5457921703778072E-3</v>
      </c>
      <c r="G2528" s="21">
        <f t="shared" si="105"/>
        <v>3.6386588488043645E-4</v>
      </c>
      <c r="H2528" s="21">
        <f t="shared" si="105"/>
        <v>3.0301376657219226E-4</v>
      </c>
      <c r="I2528" s="21">
        <f t="shared" si="46"/>
        <v>3.6386588488043645E-4</v>
      </c>
      <c r="J2528" s="128">
        <f t="shared" si="101"/>
        <v>4.0009919923576056E-3</v>
      </c>
      <c r="K2528" s="21">
        <f t="shared" si="101"/>
        <v>8.7566829492251677E-4</v>
      </c>
      <c r="L2528" s="21">
        <f t="shared" si="101"/>
        <v>1.7632105681447724E-3</v>
      </c>
      <c r="M2528" s="21">
        <f t="shared" si="101"/>
        <v>4.5560745465398145E-3</v>
      </c>
      <c r="N2528" s="21">
        <f t="shared" si="101"/>
        <v>3.6471755987623725E-4</v>
      </c>
      <c r="O2528" s="21">
        <f t="shared" si="101"/>
        <v>3.0318111090534342E-4</v>
      </c>
      <c r="P2528" s="21">
        <f t="shared" si="47"/>
        <v>3.6471755987623725E-4</v>
      </c>
    </row>
    <row r="2529" spans="1:16" x14ac:dyDescent="0.25">
      <c r="A2529" s="20" t="str">
        <f>A2462</f>
        <v>Whareroa Cogen. Ltd</v>
      </c>
      <c r="B2529" s="20" t="str">
        <f t="shared" ref="B2529:H2529" si="106">B2462</f>
        <v>KIWI</v>
      </c>
      <c r="C2529" s="21">
        <f t="shared" si="106"/>
        <v>1.0492861166700087E-3</v>
      </c>
      <c r="D2529" s="21">
        <f t="shared" si="106"/>
        <v>2.647204475319725E-4</v>
      </c>
      <c r="E2529" s="21">
        <f t="shared" si="106"/>
        <v>5.4990762441784921E-6</v>
      </c>
      <c r="F2529" s="21">
        <f t="shared" si="106"/>
        <v>1.0619581630393814E-5</v>
      </c>
      <c r="G2529" s="21">
        <f t="shared" si="106"/>
        <v>1.8285384788575587E-4</v>
      </c>
      <c r="H2529" s="21">
        <f t="shared" si="106"/>
        <v>3.8752996614067777E-6</v>
      </c>
      <c r="I2529" s="21">
        <f t="shared" si="46"/>
        <v>1.8285384788575587E-4</v>
      </c>
      <c r="J2529" s="128">
        <f t="shared" si="101"/>
        <v>1.0506555792463954E-3</v>
      </c>
      <c r="K2529" s="21">
        <f t="shared" si="101"/>
        <v>2.6537336807292225E-4</v>
      </c>
      <c r="L2529" s="21">
        <f t="shared" si="101"/>
        <v>5.5162145014549234E-6</v>
      </c>
      <c r="M2529" s="21">
        <f t="shared" si="101"/>
        <v>1.0643602643434927E-5</v>
      </c>
      <c r="N2529" s="21">
        <f t="shared" si="101"/>
        <v>1.8328184088153076E-4</v>
      </c>
      <c r="O2529" s="21">
        <f t="shared" si="101"/>
        <v>3.8774398593421236E-6</v>
      </c>
      <c r="P2529" s="21">
        <f t="shared" si="47"/>
        <v>1.8328184088153076E-4</v>
      </c>
    </row>
    <row r="2530" spans="1:16" x14ac:dyDescent="0.25">
      <c r="A2530" s="20" t="str">
        <f t="shared" ref="A2530:H2530" si="107">A2463</f>
        <v>Winstone Pulp Int</v>
      </c>
      <c r="B2530" s="20" t="str">
        <f t="shared" si="107"/>
        <v>WNST</v>
      </c>
      <c r="C2530" s="21">
        <f t="shared" si="107"/>
        <v>1.6527483612017899E-3</v>
      </c>
      <c r="D2530" s="21">
        <f t="shared" si="107"/>
        <v>2.9347408593032001E-3</v>
      </c>
      <c r="E2530" s="21">
        <f t="shared" si="107"/>
        <v>4.28887264778128E-3</v>
      </c>
      <c r="F2530" s="21">
        <f t="shared" si="107"/>
        <v>3.5731053323898899E-3</v>
      </c>
      <c r="G2530" s="21">
        <f t="shared" si="107"/>
        <v>7.2490910476426403E-4</v>
      </c>
      <c r="H2530" s="21">
        <f t="shared" si="107"/>
        <v>0</v>
      </c>
      <c r="I2530" s="21">
        <f t="shared" si="46"/>
        <v>7.2490910476426403E-4</v>
      </c>
      <c r="J2530" s="128">
        <f t="shared" si="101"/>
        <v>1.654905424935782E-3</v>
      </c>
      <c r="K2530" s="21">
        <f t="shared" si="101"/>
        <v>2.9419792596884673E-3</v>
      </c>
      <c r="L2530" s="21">
        <f t="shared" si="101"/>
        <v>4.3022392205654533E-3</v>
      </c>
      <c r="M2530" s="21">
        <f t="shared" si="101"/>
        <v>3.5811875349449286E-3</v>
      </c>
      <c r="N2530" s="21">
        <f t="shared" si="101"/>
        <v>7.2660584794467765E-4</v>
      </c>
      <c r="O2530" s="21">
        <f t="shared" si="101"/>
        <v>0</v>
      </c>
      <c r="P2530" s="21">
        <f t="shared" si="47"/>
        <v>7.2660584794467765E-4</v>
      </c>
    </row>
    <row r="2531" spans="1:16" x14ac:dyDescent="0.25">
      <c r="E2531"/>
      <c r="G2531"/>
      <c r="H2531"/>
      <c r="J2531"/>
      <c r="K2531"/>
    </row>
    <row r="2532" spans="1:16" x14ac:dyDescent="0.25">
      <c r="C2532" s="18"/>
      <c r="D2532" s="18"/>
      <c r="E2532" s="18"/>
      <c r="F2532" s="18"/>
      <c r="G2532" s="18"/>
      <c r="H2532" s="18"/>
      <c r="I2532" s="18"/>
      <c r="J2532" s="18"/>
      <c r="K2532" s="18"/>
      <c r="L2532" s="18"/>
      <c r="M2532" s="18"/>
      <c r="N2532" s="18"/>
      <c r="O2532" s="18"/>
      <c r="P2532" s="18"/>
    </row>
    <row r="2533" spans="1:16" x14ac:dyDescent="0.25">
      <c r="E2533"/>
      <c r="G2533"/>
      <c r="H2533"/>
      <c r="J2533"/>
      <c r="K2533"/>
    </row>
  </sheetData>
  <autoFilter ref="A41:F2400" xr:uid="{839238A9-2170-420D-86CA-6182D053AC8E}"/>
  <sortState xmlns:xlrd2="http://schemas.microsoft.com/office/spreadsheetml/2017/richdata2" ref="A63:G2400">
    <sortCondition ref="B63:B2400"/>
  </sortState>
  <pageMargins left="0.7" right="0.7" top="0.75" bottom="0.75" header="0.3" footer="0.3"/>
  <pageSetup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DAA64-1627-4B5C-8CC7-35A2F2525812}">
  <dimension ref="A1:W64"/>
  <sheetViews>
    <sheetView showGridLines="0" zoomScale="70" zoomScaleNormal="70" workbookViewId="0"/>
  </sheetViews>
  <sheetFormatPr defaultRowHeight="15" x14ac:dyDescent="0.25"/>
  <cols>
    <col min="1" max="1" width="21" bestFit="1" customWidth="1"/>
    <col min="2" max="2" width="17.7109375" style="3" bestFit="1" customWidth="1"/>
    <col min="3" max="3" width="18.28515625" style="3" customWidth="1"/>
    <col min="4" max="4" width="17.7109375" style="3" bestFit="1" customWidth="1"/>
    <col min="5" max="5" width="18.28515625" style="3" customWidth="1"/>
    <col min="6" max="6" width="17.42578125" style="3" customWidth="1"/>
    <col min="7" max="7" width="19.140625" customWidth="1"/>
    <col min="8" max="8" width="19.7109375" customWidth="1"/>
    <col min="9" max="9" width="16.7109375" customWidth="1"/>
    <col min="10" max="10" width="19" style="3" customWidth="1"/>
    <col min="11" max="11" width="16.7109375" customWidth="1"/>
    <col min="12" max="12" width="19.85546875" customWidth="1"/>
    <col min="13" max="14" width="18.28515625" customWidth="1"/>
    <col min="15" max="15" width="18.140625" customWidth="1"/>
    <col min="16" max="18" width="26.5703125" bestFit="1" customWidth="1"/>
    <col min="19" max="22" width="22.85546875" bestFit="1" customWidth="1"/>
    <col min="23" max="23" width="23.28515625" bestFit="1" customWidth="1"/>
    <col min="24" max="26" width="22.5703125" bestFit="1" customWidth="1"/>
    <col min="27" max="27" width="10.7109375" bestFit="1" customWidth="1"/>
  </cols>
  <sheetData>
    <row r="1" spans="1:15" ht="26.25" x14ac:dyDescent="0.4">
      <c r="A1" s="150" t="s">
        <v>655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5" spans="1:15" ht="18.75" x14ac:dyDescent="0.3">
      <c r="A5" s="113" t="s">
        <v>632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x14ac:dyDescent="0.25">
      <c r="B6" s="5"/>
      <c r="I6" s="3"/>
      <c r="K6" s="3"/>
      <c r="L6" s="3"/>
    </row>
    <row r="7" spans="1:15" x14ac:dyDescent="0.25">
      <c r="B7" s="34" t="s">
        <v>527</v>
      </c>
      <c r="C7"/>
      <c r="D7" s="2"/>
      <c r="E7" s="2"/>
      <c r="F7"/>
    </row>
    <row r="8" spans="1:15" x14ac:dyDescent="0.25">
      <c r="B8" s="2" t="s">
        <v>235</v>
      </c>
      <c r="C8" s="2"/>
      <c r="D8" s="2" t="s">
        <v>306</v>
      </c>
      <c r="E8" s="2"/>
      <c r="F8"/>
    </row>
    <row r="9" spans="1:15" ht="30" x14ac:dyDescent="0.25">
      <c r="A9" s="32" t="s">
        <v>427</v>
      </c>
      <c r="B9" s="35" t="s">
        <v>530</v>
      </c>
      <c r="C9" s="35" t="s">
        <v>528</v>
      </c>
      <c r="D9" s="35" t="s">
        <v>530</v>
      </c>
      <c r="E9" s="35" t="s">
        <v>528</v>
      </c>
      <c r="F9"/>
    </row>
    <row r="10" spans="1:15" x14ac:dyDescent="0.25">
      <c r="A10" s="84" t="s">
        <v>437</v>
      </c>
      <c r="B10" s="73">
        <v>27535.080000000271</v>
      </c>
      <c r="C10" s="73">
        <v>3417.7235214996786</v>
      </c>
      <c r="D10" s="73">
        <v>810737.9109999995</v>
      </c>
      <c r="E10" s="73">
        <v>810737.9109999995</v>
      </c>
      <c r="F10"/>
    </row>
    <row r="11" spans="1:15" x14ac:dyDescent="0.25">
      <c r="A11" s="84" t="s">
        <v>429</v>
      </c>
      <c r="B11" s="73">
        <v>2727059.0947500002</v>
      </c>
      <c r="C11" s="73">
        <v>510250.72828069143</v>
      </c>
      <c r="D11" s="73">
        <v>4409250.15075</v>
      </c>
      <c r="E11" s="73">
        <v>4409250.15075</v>
      </c>
      <c r="F11"/>
    </row>
    <row r="12" spans="1:15" x14ac:dyDescent="0.25">
      <c r="A12" s="84" t="s">
        <v>430</v>
      </c>
      <c r="B12" s="73">
        <v>30369.723999999998</v>
      </c>
      <c r="C12" s="73">
        <v>5463.7020541511611</v>
      </c>
      <c r="D12" s="73">
        <v>46167.884750000048</v>
      </c>
      <c r="E12" s="73">
        <v>46167.884750000048</v>
      </c>
      <c r="F12"/>
    </row>
    <row r="13" spans="1:15" x14ac:dyDescent="0.25">
      <c r="A13" s="84" t="s">
        <v>431</v>
      </c>
      <c r="B13" s="73">
        <v>53721.512250000087</v>
      </c>
      <c r="C13" s="73">
        <v>8958.4152128181213</v>
      </c>
      <c r="D13" s="73">
        <v>79411.792500000447</v>
      </c>
      <c r="E13" s="73">
        <v>79411.792500000447</v>
      </c>
      <c r="F13"/>
    </row>
    <row r="14" spans="1:15" x14ac:dyDescent="0.25">
      <c r="A14" s="84" t="s">
        <v>432</v>
      </c>
      <c r="B14" s="73">
        <v>96217.660999999745</v>
      </c>
      <c r="C14" s="73">
        <v>21805.819969248405</v>
      </c>
      <c r="D14" s="73">
        <v>130042.80374999976</v>
      </c>
      <c r="E14" s="73">
        <v>130042.80374999976</v>
      </c>
      <c r="F14"/>
    </row>
    <row r="15" spans="1:15" x14ac:dyDescent="0.25">
      <c r="A15" s="84" t="s">
        <v>433</v>
      </c>
      <c r="B15" s="73">
        <v>147613.3757500003</v>
      </c>
      <c r="C15" s="73">
        <v>26435.251871020053</v>
      </c>
      <c r="D15" s="73">
        <v>172267.76749999981</v>
      </c>
      <c r="E15" s="73">
        <v>172267.76749999981</v>
      </c>
      <c r="F15"/>
    </row>
    <row r="16" spans="1:15" x14ac:dyDescent="0.25">
      <c r="B16"/>
      <c r="D16"/>
      <c r="E16"/>
      <c r="F16"/>
    </row>
    <row r="17" spans="1:23" x14ac:dyDescent="0.25">
      <c r="B17"/>
      <c r="D17"/>
      <c r="E17"/>
      <c r="F17"/>
      <c r="W17" s="56"/>
    </row>
    <row r="18" spans="1:23" ht="18.75" x14ac:dyDescent="0.3">
      <c r="A18" s="113" t="s">
        <v>654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W18" s="56"/>
    </row>
    <row r="19" spans="1:23" x14ac:dyDescent="0.25">
      <c r="B19" t="s">
        <v>235</v>
      </c>
      <c r="D19" t="s">
        <v>306</v>
      </c>
      <c r="E19"/>
      <c r="F19" s="29" t="s">
        <v>237</v>
      </c>
      <c r="G19" s="29"/>
      <c r="W19" s="56"/>
    </row>
    <row r="20" spans="1:23" x14ac:dyDescent="0.25">
      <c r="A20" s="85" t="s">
        <v>427</v>
      </c>
      <c r="B20" s="71" t="s">
        <v>529</v>
      </c>
      <c r="C20" s="71" t="s">
        <v>526</v>
      </c>
      <c r="D20" s="71" t="s">
        <v>529</v>
      </c>
      <c r="E20" s="71" t="s">
        <v>526</v>
      </c>
      <c r="F20" s="71" t="s">
        <v>529</v>
      </c>
      <c r="G20" s="71" t="s">
        <v>526</v>
      </c>
      <c r="W20" s="56"/>
    </row>
    <row r="21" spans="1:23" x14ac:dyDescent="0.25">
      <c r="A21" s="20" t="s">
        <v>437</v>
      </c>
      <c r="B21" s="140">
        <f>B10</f>
        <v>27535.080000000271</v>
      </c>
      <c r="C21" s="140">
        <f t="shared" ref="C21:E21" si="0">C10</f>
        <v>3417.7235214996786</v>
      </c>
      <c r="D21" s="140">
        <f t="shared" si="0"/>
        <v>810737.9109999995</v>
      </c>
      <c r="E21" s="140">
        <f t="shared" si="0"/>
        <v>810737.9109999995</v>
      </c>
      <c r="F21" s="73">
        <f>B21+D21</f>
        <v>838272.99099999981</v>
      </c>
      <c r="G21" s="73">
        <f>C21+E21</f>
        <v>814155.63452149916</v>
      </c>
      <c r="W21" s="56"/>
    </row>
    <row r="22" spans="1:23" x14ac:dyDescent="0.25">
      <c r="A22" s="20" t="s">
        <v>429</v>
      </c>
      <c r="B22" s="140">
        <f t="shared" ref="B22:E26" si="1">B11</f>
        <v>2727059.0947500002</v>
      </c>
      <c r="C22" s="140">
        <f t="shared" si="1"/>
        <v>510250.72828069143</v>
      </c>
      <c r="D22" s="140">
        <f t="shared" si="1"/>
        <v>4409250.15075</v>
      </c>
      <c r="E22" s="140">
        <f t="shared" si="1"/>
        <v>4409250.15075</v>
      </c>
      <c r="F22" s="73">
        <f t="shared" ref="F22:F26" si="2">B22+D22</f>
        <v>7136309.2455000002</v>
      </c>
      <c r="G22" s="73">
        <f t="shared" ref="G22:G26" si="3">C22+E22</f>
        <v>4919500.8790306915</v>
      </c>
      <c r="W22" s="56"/>
    </row>
    <row r="23" spans="1:23" x14ac:dyDescent="0.25">
      <c r="A23" s="20" t="s">
        <v>430</v>
      </c>
      <c r="B23" s="140">
        <f t="shared" si="1"/>
        <v>30369.723999999998</v>
      </c>
      <c r="C23" s="140">
        <f t="shared" si="1"/>
        <v>5463.7020541511611</v>
      </c>
      <c r="D23" s="140">
        <f t="shared" si="1"/>
        <v>46167.884750000048</v>
      </c>
      <c r="E23" s="140">
        <f t="shared" si="1"/>
        <v>46167.884750000048</v>
      </c>
      <c r="F23" s="73">
        <f t="shared" si="2"/>
        <v>76537.608750000043</v>
      </c>
      <c r="G23" s="73">
        <f t="shared" si="3"/>
        <v>51631.586804151208</v>
      </c>
      <c r="W23" s="56"/>
    </row>
    <row r="24" spans="1:23" x14ac:dyDescent="0.25">
      <c r="A24" s="20" t="s">
        <v>431</v>
      </c>
      <c r="B24" s="140">
        <f t="shared" si="1"/>
        <v>53721.512250000087</v>
      </c>
      <c r="C24" s="140">
        <f t="shared" si="1"/>
        <v>8958.4152128181213</v>
      </c>
      <c r="D24" s="140">
        <f t="shared" si="1"/>
        <v>79411.792500000447</v>
      </c>
      <c r="E24" s="140">
        <f t="shared" si="1"/>
        <v>79411.792500000447</v>
      </c>
      <c r="F24" s="73">
        <f t="shared" si="2"/>
        <v>133133.30475000053</v>
      </c>
      <c r="G24" s="73">
        <f t="shared" si="3"/>
        <v>88370.207712818563</v>
      </c>
      <c r="W24" s="56"/>
    </row>
    <row r="25" spans="1:23" x14ac:dyDescent="0.25">
      <c r="A25" s="20" t="s">
        <v>432</v>
      </c>
      <c r="B25" s="140">
        <f t="shared" si="1"/>
        <v>96217.660999999745</v>
      </c>
      <c r="C25" s="140">
        <f t="shared" si="1"/>
        <v>21805.819969248405</v>
      </c>
      <c r="D25" s="140">
        <f t="shared" si="1"/>
        <v>130042.80374999976</v>
      </c>
      <c r="E25" s="140">
        <f t="shared" si="1"/>
        <v>130042.80374999976</v>
      </c>
      <c r="F25" s="73">
        <f t="shared" si="2"/>
        <v>226260.46474999952</v>
      </c>
      <c r="G25" s="73">
        <f t="shared" si="3"/>
        <v>151848.62371924816</v>
      </c>
      <c r="W25" s="56"/>
    </row>
    <row r="26" spans="1:23" x14ac:dyDescent="0.25">
      <c r="A26" s="20" t="s">
        <v>433</v>
      </c>
      <c r="B26" s="140">
        <f t="shared" si="1"/>
        <v>147613.3757500003</v>
      </c>
      <c r="C26" s="140">
        <f t="shared" si="1"/>
        <v>26435.251871020053</v>
      </c>
      <c r="D26" s="140">
        <f t="shared" si="1"/>
        <v>172267.76749999981</v>
      </c>
      <c r="E26" s="140">
        <f t="shared" si="1"/>
        <v>172267.76749999981</v>
      </c>
      <c r="F26" s="73">
        <f t="shared" si="2"/>
        <v>319881.14325000008</v>
      </c>
      <c r="G26" s="73">
        <f t="shared" si="3"/>
        <v>198703.01937101985</v>
      </c>
      <c r="W26" s="56"/>
    </row>
    <row r="27" spans="1:23" x14ac:dyDescent="0.25">
      <c r="W27" s="56"/>
    </row>
    <row r="28" spans="1:23" ht="15" customHeight="1" x14ac:dyDescent="0.3">
      <c r="A28" s="113" t="s">
        <v>531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W28" s="56"/>
    </row>
    <row r="29" spans="1:23" x14ac:dyDescent="0.25">
      <c r="J29" s="3" t="s">
        <v>628</v>
      </c>
      <c r="W29" s="56"/>
    </row>
    <row r="30" spans="1:23" x14ac:dyDescent="0.25">
      <c r="B30" s="4" t="s">
        <v>536</v>
      </c>
      <c r="C30" s="4" t="s">
        <v>536</v>
      </c>
      <c r="D30" s="4" t="s">
        <v>537</v>
      </c>
      <c r="E30" s="4" t="s">
        <v>537</v>
      </c>
      <c r="F30" s="4" t="s">
        <v>538</v>
      </c>
      <c r="G30" s="4" t="s">
        <v>538</v>
      </c>
      <c r="H30" s="51" t="s">
        <v>571</v>
      </c>
      <c r="I30" s="51"/>
      <c r="J30" s="52" t="s">
        <v>538</v>
      </c>
      <c r="K30" s="53"/>
      <c r="L30" s="53" t="s">
        <v>537</v>
      </c>
      <c r="M30" s="52"/>
      <c r="N30" s="54" t="s">
        <v>237</v>
      </c>
      <c r="O30" s="53"/>
      <c r="W30" s="56"/>
    </row>
    <row r="31" spans="1:23" x14ac:dyDescent="0.25">
      <c r="A31" s="85" t="s">
        <v>434</v>
      </c>
      <c r="B31" s="71" t="s">
        <v>436</v>
      </c>
      <c r="C31" s="71" t="s">
        <v>435</v>
      </c>
      <c r="D31" s="71" t="s">
        <v>533</v>
      </c>
      <c r="E31" s="71" t="s">
        <v>532</v>
      </c>
      <c r="F31" s="71" t="s">
        <v>534</v>
      </c>
      <c r="G31" s="71" t="s">
        <v>535</v>
      </c>
      <c r="H31" s="71" t="s">
        <v>529</v>
      </c>
      <c r="I31" s="16" t="s">
        <v>526</v>
      </c>
      <c r="J31" s="71" t="s">
        <v>436</v>
      </c>
      <c r="K31" s="71" t="s">
        <v>435</v>
      </c>
      <c r="L31" s="71" t="s">
        <v>436</v>
      </c>
      <c r="M31" s="71" t="s">
        <v>435</v>
      </c>
      <c r="N31" s="71" t="s">
        <v>436</v>
      </c>
      <c r="O31" s="71" t="s">
        <v>435</v>
      </c>
    </row>
    <row r="32" spans="1:23" x14ac:dyDescent="0.25">
      <c r="A32" s="20" t="s">
        <v>437</v>
      </c>
      <c r="B32" s="74">
        <f t="shared" ref="B32:C37" si="4">F21</f>
        <v>838272.99099999981</v>
      </c>
      <c r="C32" s="74">
        <f t="shared" si="4"/>
        <v>814155.63452149916</v>
      </c>
      <c r="D32" s="27">
        <f t="shared" ref="D32:E37" si="5">D21</f>
        <v>810737.9109999995</v>
      </c>
      <c r="E32" s="74">
        <f t="shared" si="5"/>
        <v>810737.9109999995</v>
      </c>
      <c r="F32" s="74">
        <f>B21</f>
        <v>27535.080000000271</v>
      </c>
      <c r="G32" s="73">
        <f>C21</f>
        <v>3417.7235214996786</v>
      </c>
      <c r="H32" s="89">
        <f>'Input  - old allocation'!B69+'Input  - old allocation'!C69</f>
        <v>31051682.90259248</v>
      </c>
      <c r="I32" s="90">
        <f t="shared" ref="I32:I37" si="6">H32-F21+G21</f>
        <v>31027565.546113979</v>
      </c>
      <c r="J32" s="106">
        <f t="shared" ref="J32:K37" si="7">F32/H32</f>
        <v>8.8675000599408376E-4</v>
      </c>
      <c r="K32" s="106">
        <f t="shared" si="7"/>
        <v>1.1015119817957256E-4</v>
      </c>
      <c r="L32" s="106">
        <f t="shared" ref="L32:M37" si="8">D32/H32</f>
        <v>2.610930665314477E-2</v>
      </c>
      <c r="M32" s="106">
        <f t="shared" si="8"/>
        <v>2.6129601105670364E-2</v>
      </c>
      <c r="N32" s="106">
        <f t="shared" ref="N32:O37" si="9">F21/H32</f>
        <v>2.6996056659138852E-2</v>
      </c>
      <c r="O32" s="106">
        <f t="shared" si="9"/>
        <v>2.6239752303849936E-2</v>
      </c>
    </row>
    <row r="33" spans="1:15" x14ac:dyDescent="0.25">
      <c r="A33" s="20" t="s">
        <v>429</v>
      </c>
      <c r="B33" s="74">
        <f t="shared" si="4"/>
        <v>7136309.2455000002</v>
      </c>
      <c r="C33" s="74">
        <f t="shared" si="4"/>
        <v>4919500.8790306915</v>
      </c>
      <c r="D33" s="74">
        <f t="shared" si="5"/>
        <v>4409250.15075</v>
      </c>
      <c r="E33" s="74">
        <f t="shared" si="5"/>
        <v>4409250.15075</v>
      </c>
      <c r="F33" s="74">
        <f>B22</f>
        <v>2727059.0947500002</v>
      </c>
      <c r="G33" s="73">
        <f t="shared" ref="G33:G37" si="10">C22</f>
        <v>510250.72828069143</v>
      </c>
      <c r="H33" s="89">
        <f>'Input  - old allocation'!D69+'Input  - old allocation'!E69</f>
        <v>901000758.41769958</v>
      </c>
      <c r="I33" s="90">
        <f t="shared" si="6"/>
        <v>898783950.05123031</v>
      </c>
      <c r="J33" s="106">
        <f t="shared" si="7"/>
        <v>3.0267001101521259E-3</v>
      </c>
      <c r="K33" s="106">
        <f t="shared" si="7"/>
        <v>5.6771232758618729E-4</v>
      </c>
      <c r="L33" s="106">
        <f t="shared" si="8"/>
        <v>4.8937252378048425E-3</v>
      </c>
      <c r="M33" s="106">
        <f t="shared" si="8"/>
        <v>4.9057953810798189E-3</v>
      </c>
      <c r="N33" s="106">
        <f t="shared" si="9"/>
        <v>7.9204253479569688E-3</v>
      </c>
      <c r="O33" s="106">
        <f t="shared" si="9"/>
        <v>5.4735077086660059E-3</v>
      </c>
    </row>
    <row r="34" spans="1:15" x14ac:dyDescent="0.25">
      <c r="A34" s="20" t="s">
        <v>430</v>
      </c>
      <c r="B34" s="74">
        <f t="shared" si="4"/>
        <v>76537.608750000043</v>
      </c>
      <c r="C34" s="74">
        <f t="shared" si="4"/>
        <v>51631.586804151208</v>
      </c>
      <c r="D34" s="74">
        <f t="shared" si="5"/>
        <v>46167.884750000048</v>
      </c>
      <c r="E34" s="74">
        <f t="shared" si="5"/>
        <v>46167.884750000048</v>
      </c>
      <c r="F34" s="74">
        <f>B23</f>
        <v>30369.723999999998</v>
      </c>
      <c r="G34" s="73">
        <f t="shared" si="10"/>
        <v>5463.7020541511611</v>
      </c>
      <c r="H34" s="89">
        <f>'Input  - old allocation'!F69+'Input  - old allocation'!G69</f>
        <v>8016390.3024248462</v>
      </c>
      <c r="I34" s="90">
        <f t="shared" si="6"/>
        <v>7991484.2804789981</v>
      </c>
      <c r="J34" s="106">
        <f t="shared" si="7"/>
        <v>3.788453762139498E-3</v>
      </c>
      <c r="K34" s="106">
        <f t="shared" si="7"/>
        <v>6.8369052135877747E-4</v>
      </c>
      <c r="L34" s="106">
        <f t="shared" si="8"/>
        <v>5.7591862432190841E-3</v>
      </c>
      <c r="M34" s="106">
        <f t="shared" si="8"/>
        <v>5.7771351515732211E-3</v>
      </c>
      <c r="N34" s="106">
        <f t="shared" si="9"/>
        <v>9.5476400053585812E-3</v>
      </c>
      <c r="O34" s="106">
        <f t="shared" si="9"/>
        <v>6.4608256729319982E-3</v>
      </c>
    </row>
    <row r="35" spans="1:15" x14ac:dyDescent="0.25">
      <c r="A35" s="20" t="s">
        <v>431</v>
      </c>
      <c r="B35" s="74">
        <f t="shared" si="4"/>
        <v>133133.30475000053</v>
      </c>
      <c r="C35" s="74">
        <f t="shared" si="4"/>
        <v>88370.207712818563</v>
      </c>
      <c r="D35" s="74">
        <f t="shared" si="5"/>
        <v>79411.792500000447</v>
      </c>
      <c r="E35" s="74">
        <f t="shared" si="5"/>
        <v>79411.792500000447</v>
      </c>
      <c r="F35" s="74">
        <f>B24</f>
        <v>53721.512250000087</v>
      </c>
      <c r="G35" s="73">
        <f t="shared" si="10"/>
        <v>8958.4152128181213</v>
      </c>
      <c r="H35" s="89">
        <f>'Input  - old allocation'!H69+'Input  - old allocation'!I69</f>
        <v>19834326.601372644</v>
      </c>
      <c r="I35" s="90">
        <f t="shared" si="6"/>
        <v>19789563.504335463</v>
      </c>
      <c r="J35" s="106">
        <f t="shared" si="7"/>
        <v>2.7085120321797196E-3</v>
      </c>
      <c r="K35" s="106">
        <f t="shared" si="7"/>
        <v>4.5268382048222172E-4</v>
      </c>
      <c r="L35" s="106">
        <f t="shared" si="8"/>
        <v>4.0037554133299747E-3</v>
      </c>
      <c r="M35" s="106">
        <f t="shared" si="8"/>
        <v>4.0128117268783143E-3</v>
      </c>
      <c r="N35" s="106">
        <f t="shared" si="9"/>
        <v>6.7122674455096943E-3</v>
      </c>
      <c r="O35" s="106">
        <f t="shared" si="9"/>
        <v>4.4654955473605353E-3</v>
      </c>
    </row>
    <row r="36" spans="1:15" x14ac:dyDescent="0.25">
      <c r="A36" s="20" t="s">
        <v>432</v>
      </c>
      <c r="B36" s="74">
        <f t="shared" si="4"/>
        <v>226260.46474999952</v>
      </c>
      <c r="C36" s="74">
        <f t="shared" si="4"/>
        <v>151848.62371924816</v>
      </c>
      <c r="D36" s="74">
        <f t="shared" si="5"/>
        <v>130042.80374999976</v>
      </c>
      <c r="E36" s="74">
        <f t="shared" si="5"/>
        <v>130042.80374999976</v>
      </c>
      <c r="F36" s="74">
        <f>B25</f>
        <v>96217.660999999745</v>
      </c>
      <c r="G36" s="73">
        <f t="shared" si="10"/>
        <v>21805.819969248405</v>
      </c>
      <c r="H36" s="89">
        <f>'Input  - old allocation'!J69+'Input  - old allocation'!K69</f>
        <v>137129579.04304993</v>
      </c>
      <c r="I36" s="90">
        <f t="shared" si="6"/>
        <v>137055167.20201918</v>
      </c>
      <c r="J36" s="106">
        <f t="shared" si="7"/>
        <v>7.0165504533338898E-4</v>
      </c>
      <c r="K36" s="106">
        <f t="shared" si="7"/>
        <v>1.5910250167442902E-4</v>
      </c>
      <c r="L36" s="106">
        <f t="shared" si="8"/>
        <v>9.4832059324833642E-4</v>
      </c>
      <c r="M36" s="106">
        <f t="shared" si="8"/>
        <v>9.4883546826305927E-4</v>
      </c>
      <c r="N36" s="106">
        <f t="shared" si="9"/>
        <v>1.6499756385817256E-3</v>
      </c>
      <c r="O36" s="106">
        <f t="shared" si="9"/>
        <v>1.1079379699374882E-3</v>
      </c>
    </row>
    <row r="37" spans="1:15" x14ac:dyDescent="0.25">
      <c r="A37" s="20" t="s">
        <v>433</v>
      </c>
      <c r="B37" s="74">
        <f t="shared" si="4"/>
        <v>319881.14325000008</v>
      </c>
      <c r="C37" s="74">
        <f t="shared" si="4"/>
        <v>198703.01937101985</v>
      </c>
      <c r="D37" s="74">
        <f t="shared" si="5"/>
        <v>172267.76749999981</v>
      </c>
      <c r="E37" s="74">
        <f t="shared" si="5"/>
        <v>172267.76749999981</v>
      </c>
      <c r="F37" s="74">
        <f>B26</f>
        <v>147613.3757500003</v>
      </c>
      <c r="G37" s="73">
        <f t="shared" si="10"/>
        <v>26435.251871020053</v>
      </c>
      <c r="H37" s="89">
        <f>'Input  - old allocation'!L69+'Input  - old allocation'!M69</f>
        <v>219540856.40819263</v>
      </c>
      <c r="I37" s="90">
        <f t="shared" si="6"/>
        <v>219419678.28431368</v>
      </c>
      <c r="J37" s="106">
        <f t="shared" si="7"/>
        <v>6.7237314350064538E-4</v>
      </c>
      <c r="K37" s="106">
        <f t="shared" si="7"/>
        <v>1.2047803587044959E-4</v>
      </c>
      <c r="L37" s="106">
        <f t="shared" si="8"/>
        <v>7.8467293203822669E-4</v>
      </c>
      <c r="M37" s="106">
        <f t="shared" si="8"/>
        <v>7.8510628056241774E-4</v>
      </c>
      <c r="N37" s="106">
        <f t="shared" si="9"/>
        <v>1.4570460755388719E-3</v>
      </c>
      <c r="O37" s="106">
        <f t="shared" si="9"/>
        <v>9.0558431643286729E-4</v>
      </c>
    </row>
    <row r="38" spans="1:15" x14ac:dyDescent="0.25">
      <c r="H38" s="3"/>
      <c r="I38" s="36"/>
      <c r="J38" s="36"/>
      <c r="K38" s="3"/>
      <c r="L38" s="3"/>
      <c r="M38" s="3"/>
      <c r="N38" s="2"/>
    </row>
    <row r="39" spans="1:15" ht="18.75" x14ac:dyDescent="0.3">
      <c r="A39" s="113" t="s">
        <v>656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</row>
    <row r="40" spans="1:15" s="3" customFormat="1" x14ac:dyDescent="0.25"/>
    <row r="41" spans="1:15" x14ac:dyDescent="0.25">
      <c r="A41" s="85" t="s">
        <v>434</v>
      </c>
      <c r="B41" s="85" t="s">
        <v>525</v>
      </c>
      <c r="C41" s="85" t="s">
        <v>540</v>
      </c>
      <c r="D41" s="85" t="s">
        <v>3</v>
      </c>
      <c r="E41" s="71" t="s">
        <v>627</v>
      </c>
      <c r="F41" s="71" t="s">
        <v>507</v>
      </c>
      <c r="H41" s="3"/>
      <c r="I41" s="3"/>
      <c r="K41" s="3"/>
      <c r="L41" s="3"/>
      <c r="M41" s="3"/>
    </row>
    <row r="42" spans="1:15" x14ac:dyDescent="0.25">
      <c r="A42" s="98" t="s">
        <v>518</v>
      </c>
      <c r="B42" s="98" t="s">
        <v>237</v>
      </c>
      <c r="C42" s="98" t="s">
        <v>457</v>
      </c>
      <c r="D42" s="98" t="s">
        <v>235</v>
      </c>
      <c r="E42" s="33">
        <f>J32</f>
        <v>8.8675000599408376E-4</v>
      </c>
      <c r="F42" s="99">
        <f>K32</f>
        <v>1.1015119817957256E-4</v>
      </c>
      <c r="H42" s="95"/>
      <c r="I42" s="100"/>
      <c r="K42" s="3"/>
      <c r="L42" s="3"/>
      <c r="M42" s="3"/>
    </row>
    <row r="43" spans="1:15" x14ac:dyDescent="0.25">
      <c r="A43" s="98" t="s">
        <v>518</v>
      </c>
      <c r="B43" s="98" t="s">
        <v>237</v>
      </c>
      <c r="C43" s="98" t="s">
        <v>457</v>
      </c>
      <c r="D43" s="98" t="s">
        <v>306</v>
      </c>
      <c r="E43" s="33">
        <f>L32</f>
        <v>2.610930665314477E-2</v>
      </c>
      <c r="F43" s="99">
        <f>M32</f>
        <v>2.6129601105670364E-2</v>
      </c>
      <c r="H43" s="95"/>
      <c r="I43" s="100"/>
      <c r="K43" s="3"/>
      <c r="L43" s="3"/>
      <c r="M43" s="3"/>
    </row>
    <row r="44" spans="1:15" x14ac:dyDescent="0.25">
      <c r="A44" s="98" t="s">
        <v>519</v>
      </c>
      <c r="B44" s="98" t="s">
        <v>237</v>
      </c>
      <c r="C44" s="98" t="s">
        <v>457</v>
      </c>
      <c r="D44" s="98" t="s">
        <v>235</v>
      </c>
      <c r="E44" s="33">
        <f>J33</f>
        <v>3.0267001101521259E-3</v>
      </c>
      <c r="F44" s="99">
        <f>K33</f>
        <v>5.6771232758618729E-4</v>
      </c>
      <c r="H44" s="95"/>
      <c r="I44" s="100"/>
      <c r="J44"/>
    </row>
    <row r="45" spans="1:15" x14ac:dyDescent="0.25">
      <c r="A45" s="98" t="s">
        <v>519</v>
      </c>
      <c r="B45" s="98" t="s">
        <v>237</v>
      </c>
      <c r="C45" s="98" t="s">
        <v>457</v>
      </c>
      <c r="D45" s="98" t="s">
        <v>306</v>
      </c>
      <c r="E45" s="33">
        <f>L33</f>
        <v>4.8937252378048425E-3</v>
      </c>
      <c r="F45" s="99">
        <f>M33</f>
        <v>4.9057953810798189E-3</v>
      </c>
      <c r="H45" s="95"/>
      <c r="I45" s="100"/>
      <c r="J45"/>
    </row>
    <row r="46" spans="1:15" x14ac:dyDescent="0.25">
      <c r="A46" s="98" t="s">
        <v>520</v>
      </c>
      <c r="B46" s="98" t="s">
        <v>237</v>
      </c>
      <c r="C46" s="98" t="s">
        <v>457</v>
      </c>
      <c r="D46" s="98" t="s">
        <v>235</v>
      </c>
      <c r="E46" s="97">
        <v>3.1423843107232902E-3</v>
      </c>
      <c r="F46" s="96">
        <v>3.1423843107232902E-3</v>
      </c>
      <c r="G46" s="48" t="s">
        <v>657</v>
      </c>
      <c r="H46" s="95"/>
      <c r="I46" s="100"/>
    </row>
    <row r="47" spans="1:15" x14ac:dyDescent="0.25">
      <c r="A47" s="98" t="s">
        <v>520</v>
      </c>
      <c r="B47" s="98" t="s">
        <v>237</v>
      </c>
      <c r="C47" s="98" t="s">
        <v>457</v>
      </c>
      <c r="D47" s="98" t="s">
        <v>306</v>
      </c>
      <c r="E47" s="97">
        <v>5.0655741016727204E-3</v>
      </c>
      <c r="F47" s="96">
        <v>5.0655741016727204E-3</v>
      </c>
      <c r="G47" s="48" t="s">
        <v>657</v>
      </c>
      <c r="H47" s="95"/>
      <c r="I47" s="100"/>
    </row>
    <row r="48" spans="1:15" x14ac:dyDescent="0.25">
      <c r="A48" s="98" t="s">
        <v>521</v>
      </c>
      <c r="B48" s="98" t="s">
        <v>237</v>
      </c>
      <c r="C48" s="98" t="s">
        <v>457</v>
      </c>
      <c r="D48" s="98" t="s">
        <v>235</v>
      </c>
      <c r="E48" s="33">
        <f>J34</f>
        <v>3.788453762139498E-3</v>
      </c>
      <c r="F48" s="99">
        <f>K34</f>
        <v>6.8369052135877747E-4</v>
      </c>
      <c r="H48" s="95"/>
      <c r="I48" s="100"/>
    </row>
    <row r="49" spans="1:9" x14ac:dyDescent="0.25">
      <c r="A49" s="98" t="s">
        <v>521</v>
      </c>
      <c r="B49" s="98" t="s">
        <v>237</v>
      </c>
      <c r="C49" s="98" t="s">
        <v>457</v>
      </c>
      <c r="D49" s="98" t="s">
        <v>306</v>
      </c>
      <c r="E49" s="33">
        <f>L34</f>
        <v>5.7591862432190841E-3</v>
      </c>
      <c r="F49" s="99">
        <f>M34</f>
        <v>5.7771351515732211E-3</v>
      </c>
      <c r="H49" s="95"/>
      <c r="I49" s="100"/>
    </row>
    <row r="50" spans="1:9" x14ac:dyDescent="0.25">
      <c r="A50" s="98" t="s">
        <v>522</v>
      </c>
      <c r="B50" s="98" t="s">
        <v>237</v>
      </c>
      <c r="C50" s="98" t="s">
        <v>457</v>
      </c>
      <c r="D50" s="98" t="s">
        <v>235</v>
      </c>
      <c r="E50" s="33">
        <f>J35</f>
        <v>2.7085120321797196E-3</v>
      </c>
      <c r="F50" s="99">
        <f>K35</f>
        <v>4.5268382048222172E-4</v>
      </c>
      <c r="H50" s="95"/>
      <c r="I50" s="100"/>
    </row>
    <row r="51" spans="1:9" x14ac:dyDescent="0.25">
      <c r="A51" s="98" t="s">
        <v>522</v>
      </c>
      <c r="B51" s="98" t="s">
        <v>237</v>
      </c>
      <c r="C51" s="98" t="s">
        <v>457</v>
      </c>
      <c r="D51" s="98" t="s">
        <v>306</v>
      </c>
      <c r="E51" s="33">
        <f>L35</f>
        <v>4.0037554133299747E-3</v>
      </c>
      <c r="F51" s="99">
        <f>M35</f>
        <v>4.0128117268783143E-3</v>
      </c>
      <c r="H51" s="95"/>
      <c r="I51" s="100"/>
    </row>
    <row r="52" spans="1:9" x14ac:dyDescent="0.25">
      <c r="A52" s="98" t="s">
        <v>523</v>
      </c>
      <c r="B52" s="98" t="s">
        <v>237</v>
      </c>
      <c r="C52" s="98" t="s">
        <v>457</v>
      </c>
      <c r="D52" s="98" t="s">
        <v>235</v>
      </c>
      <c r="E52" s="33">
        <f>J36</f>
        <v>7.0165504533338898E-4</v>
      </c>
      <c r="F52" s="99">
        <f>K36</f>
        <v>1.5910250167442902E-4</v>
      </c>
      <c r="H52" s="95"/>
      <c r="I52" s="100"/>
    </row>
    <row r="53" spans="1:9" x14ac:dyDescent="0.25">
      <c r="A53" s="98" t="s">
        <v>523</v>
      </c>
      <c r="B53" s="98" t="s">
        <v>237</v>
      </c>
      <c r="C53" s="98" t="s">
        <v>457</v>
      </c>
      <c r="D53" s="98" t="s">
        <v>306</v>
      </c>
      <c r="E53" s="33">
        <f>L36</f>
        <v>9.4832059324833642E-4</v>
      </c>
      <c r="F53" s="99">
        <f>M36</f>
        <v>9.4883546826305927E-4</v>
      </c>
      <c r="H53" s="95"/>
      <c r="I53" s="100"/>
    </row>
    <row r="54" spans="1:9" x14ac:dyDescent="0.25">
      <c r="A54" s="98" t="s">
        <v>524</v>
      </c>
      <c r="B54" s="98" t="s">
        <v>237</v>
      </c>
      <c r="C54" s="98" t="s">
        <v>457</v>
      </c>
      <c r="D54" s="98" t="s">
        <v>235</v>
      </c>
      <c r="E54" s="33">
        <f>J37</f>
        <v>6.7237314350064538E-4</v>
      </c>
      <c r="F54" s="99">
        <f>K37</f>
        <v>1.2047803587044959E-4</v>
      </c>
      <c r="H54" s="95"/>
      <c r="I54" s="100"/>
    </row>
    <row r="55" spans="1:9" x14ac:dyDescent="0.25">
      <c r="A55" s="98" t="s">
        <v>524</v>
      </c>
      <c r="B55" s="98" t="s">
        <v>237</v>
      </c>
      <c r="C55" s="98" t="s">
        <v>457</v>
      </c>
      <c r="D55" s="98" t="s">
        <v>306</v>
      </c>
      <c r="E55" s="33">
        <f>L37</f>
        <v>7.8467293203822669E-4</v>
      </c>
      <c r="F55" s="99">
        <f>M37</f>
        <v>7.8510628056241774E-4</v>
      </c>
      <c r="H55" s="95"/>
      <c r="I55" s="100"/>
    </row>
    <row r="56" spans="1:9" x14ac:dyDescent="0.25">
      <c r="A56" s="98" t="s">
        <v>518</v>
      </c>
      <c r="B56" s="98" t="s">
        <v>426</v>
      </c>
      <c r="C56" s="98" t="s">
        <v>462</v>
      </c>
      <c r="D56" s="98" t="s">
        <v>239</v>
      </c>
      <c r="E56" s="97">
        <v>5.1293005790432802E-4</v>
      </c>
      <c r="F56" s="94">
        <v>0</v>
      </c>
      <c r="H56" s="95"/>
      <c r="I56" s="100"/>
    </row>
    <row r="57" spans="1:9" x14ac:dyDescent="0.25">
      <c r="A57" s="98" t="s">
        <v>519</v>
      </c>
      <c r="B57" s="98" t="s">
        <v>426</v>
      </c>
      <c r="C57" s="98" t="s">
        <v>462</v>
      </c>
      <c r="D57" s="98" t="s">
        <v>239</v>
      </c>
      <c r="E57" s="97">
        <v>0</v>
      </c>
      <c r="F57" s="94">
        <v>0</v>
      </c>
      <c r="H57" s="95"/>
      <c r="I57" s="100"/>
    </row>
    <row r="58" spans="1:9" x14ac:dyDescent="0.25">
      <c r="A58" s="98" t="s">
        <v>520</v>
      </c>
      <c r="B58" s="98" t="s">
        <v>426</v>
      </c>
      <c r="C58" s="98" t="s">
        <v>462</v>
      </c>
      <c r="D58" s="98" t="s">
        <v>239</v>
      </c>
      <c r="E58" s="97">
        <v>0</v>
      </c>
      <c r="F58" s="94">
        <v>0</v>
      </c>
      <c r="H58" s="95"/>
      <c r="I58" s="100"/>
    </row>
    <row r="59" spans="1:9" x14ac:dyDescent="0.25">
      <c r="A59" s="98" t="s">
        <v>521</v>
      </c>
      <c r="B59" s="98" t="s">
        <v>426</v>
      </c>
      <c r="C59" s="98" t="s">
        <v>462</v>
      </c>
      <c r="D59" s="98" t="s">
        <v>239</v>
      </c>
      <c r="E59" s="97">
        <v>0</v>
      </c>
      <c r="F59" s="94">
        <v>0</v>
      </c>
      <c r="H59" s="95"/>
      <c r="I59" s="100"/>
    </row>
    <row r="60" spans="1:9" x14ac:dyDescent="0.25">
      <c r="A60" s="98" t="s">
        <v>522</v>
      </c>
      <c r="B60" s="98" t="s">
        <v>426</v>
      </c>
      <c r="C60" s="98" t="s">
        <v>462</v>
      </c>
      <c r="D60" s="98" t="s">
        <v>239</v>
      </c>
      <c r="E60" s="97">
        <v>0</v>
      </c>
      <c r="F60" s="94">
        <v>0</v>
      </c>
      <c r="H60" s="95"/>
      <c r="I60" s="100"/>
    </row>
    <row r="61" spans="1:9" x14ac:dyDescent="0.25">
      <c r="A61" s="98" t="s">
        <v>523</v>
      </c>
      <c r="B61" s="98" t="s">
        <v>426</v>
      </c>
      <c r="C61" s="98" t="s">
        <v>462</v>
      </c>
      <c r="D61" s="98" t="s">
        <v>239</v>
      </c>
      <c r="E61" s="97">
        <v>1.79053823755453E-3</v>
      </c>
      <c r="F61" s="94">
        <v>0</v>
      </c>
      <c r="H61" s="95"/>
      <c r="I61" s="100"/>
    </row>
    <row r="62" spans="1:9" x14ac:dyDescent="0.25">
      <c r="A62" s="98" t="s">
        <v>524</v>
      </c>
      <c r="B62" s="98" t="s">
        <v>426</v>
      </c>
      <c r="C62" s="98" t="s">
        <v>462</v>
      </c>
      <c r="D62" s="98" t="s">
        <v>239</v>
      </c>
      <c r="E62" s="97">
        <v>0</v>
      </c>
      <c r="F62" s="94">
        <v>0</v>
      </c>
      <c r="H62" s="95"/>
      <c r="I62" s="100"/>
    </row>
    <row r="63" spans="1:9" x14ac:dyDescent="0.25">
      <c r="E63" s="47"/>
      <c r="F63" s="47"/>
    </row>
    <row r="64" spans="1:9" x14ac:dyDescent="0.25">
      <c r="E64" s="56"/>
      <c r="F64" s="56"/>
    </row>
  </sheetData>
  <pageMargins left="0.7" right="0.7" top="0.75" bottom="0.75" header="0.3" footer="0.3"/>
  <pageSetup paperSize="9" orientation="portrait" horizont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7CF8-2EE7-4140-93BA-43B0F3B83DB0}">
  <dimension ref="A1:AF81"/>
  <sheetViews>
    <sheetView showGridLines="0" topLeftCell="D2" zoomScale="70" zoomScaleNormal="70" workbookViewId="0">
      <selection activeCell="F58" sqref="F58"/>
    </sheetView>
  </sheetViews>
  <sheetFormatPr defaultRowHeight="15" x14ac:dyDescent="0.25"/>
  <cols>
    <col min="1" max="1" width="38" customWidth="1"/>
    <col min="2" max="2" width="22.28515625" customWidth="1"/>
    <col min="3" max="3" width="14" customWidth="1"/>
    <col min="4" max="4" width="16.7109375" customWidth="1"/>
    <col min="6" max="6" width="21.85546875" bestFit="1" customWidth="1"/>
    <col min="7" max="7" width="14.28515625" bestFit="1" customWidth="1"/>
    <col min="8" max="8" width="13" bestFit="1" customWidth="1"/>
    <col min="9" max="9" width="12.5703125" bestFit="1" customWidth="1"/>
    <col min="10" max="10" width="12.7109375" bestFit="1" customWidth="1"/>
    <col min="11" max="11" width="13" bestFit="1" customWidth="1"/>
    <col min="12" max="13" width="12.7109375" bestFit="1" customWidth="1"/>
    <col min="15" max="15" width="13.5703125" bestFit="1" customWidth="1"/>
    <col min="16" max="16" width="13" bestFit="1" customWidth="1"/>
    <col min="17" max="17" width="16.42578125" customWidth="1"/>
    <col min="18" max="18" width="23.7109375" customWidth="1"/>
    <col min="19" max="19" width="36.28515625" customWidth="1"/>
    <col min="20" max="20" width="22.140625" customWidth="1"/>
    <col min="21" max="21" width="17.28515625" customWidth="1"/>
    <col min="22" max="22" width="19.5703125" style="3" customWidth="1"/>
    <col min="23" max="23" width="18.7109375" customWidth="1"/>
    <col min="24" max="24" width="21" bestFit="1" customWidth="1"/>
    <col min="25" max="25" width="24.85546875" style="3" bestFit="1" customWidth="1"/>
    <col min="26" max="26" width="25.5703125" style="3" bestFit="1" customWidth="1"/>
    <col min="27" max="27" width="24.85546875" style="3" bestFit="1" customWidth="1"/>
    <col min="28" max="28" width="25.5703125" style="3" bestFit="1" customWidth="1"/>
    <col min="29" max="29" width="21.42578125" bestFit="1" customWidth="1"/>
    <col min="30" max="30" width="25.5703125" bestFit="1" customWidth="1"/>
    <col min="31" max="31" width="32" bestFit="1" customWidth="1"/>
    <col min="32" max="32" width="27.85546875" bestFit="1" customWidth="1"/>
  </cols>
  <sheetData>
    <row r="1" spans="1:32" ht="26.25" x14ac:dyDescent="0.4">
      <c r="A1" s="150" t="s">
        <v>660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32" x14ac:dyDescent="0.25">
      <c r="V2"/>
      <c r="Y2"/>
      <c r="Z2"/>
      <c r="AA2"/>
      <c r="AB2"/>
    </row>
    <row r="3" spans="1:32" x14ac:dyDescent="0.25">
      <c r="A3" s="82" t="s">
        <v>624</v>
      </c>
      <c r="B3" s="82" t="s">
        <v>625</v>
      </c>
      <c r="C3" s="1"/>
      <c r="D3" s="1"/>
      <c r="E3" s="1"/>
      <c r="F3" s="1"/>
      <c r="G3" s="1"/>
    </row>
    <row r="4" spans="1:32" x14ac:dyDescent="0.25">
      <c r="B4" s="83" t="s">
        <v>630</v>
      </c>
    </row>
    <row r="5" spans="1:32" x14ac:dyDescent="0.25">
      <c r="A5" t="s">
        <v>508</v>
      </c>
      <c r="B5" s="81" t="s">
        <v>623</v>
      </c>
    </row>
    <row r="6" spans="1:32" x14ac:dyDescent="0.25">
      <c r="C6" s="1"/>
      <c r="T6" t="s">
        <v>626</v>
      </c>
    </row>
    <row r="7" spans="1:32" x14ac:dyDescent="0.25">
      <c r="B7" t="s">
        <v>629</v>
      </c>
    </row>
    <row r="8" spans="1:32" ht="18.75" x14ac:dyDescent="0.3">
      <c r="A8" s="77" t="s">
        <v>621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9" t="s">
        <v>622</v>
      </c>
      <c r="P8" s="79"/>
      <c r="Q8" s="77"/>
      <c r="R8" s="77"/>
      <c r="S8" s="77"/>
      <c r="T8" s="79" t="s">
        <v>622</v>
      </c>
      <c r="U8" s="79"/>
      <c r="V8" s="80"/>
    </row>
    <row r="9" spans="1:32" s="1" customFormat="1" x14ac:dyDescent="0.25">
      <c r="A9" s="16" t="s">
        <v>0</v>
      </c>
      <c r="B9" s="16" t="s">
        <v>434</v>
      </c>
      <c r="C9" s="16" t="s">
        <v>1</v>
      </c>
      <c r="D9" s="16" t="s">
        <v>2</v>
      </c>
      <c r="E9" s="16" t="s">
        <v>3</v>
      </c>
      <c r="F9" s="17" t="s">
        <v>4</v>
      </c>
      <c r="G9" s="17" t="s">
        <v>5</v>
      </c>
      <c r="H9" s="17" t="s">
        <v>6</v>
      </c>
      <c r="I9" s="17" t="s">
        <v>7</v>
      </c>
      <c r="J9" s="17" t="s">
        <v>8</v>
      </c>
      <c r="K9" s="17" t="s">
        <v>9</v>
      </c>
      <c r="L9" s="17" t="s">
        <v>10</v>
      </c>
      <c r="M9" s="17" t="s">
        <v>11</v>
      </c>
      <c r="N9" s="17" t="s">
        <v>12</v>
      </c>
      <c r="O9" s="17" t="s">
        <v>13</v>
      </c>
      <c r="P9" s="17" t="s">
        <v>14</v>
      </c>
      <c r="Q9" s="16" t="s">
        <v>15</v>
      </c>
      <c r="R9" s="16" t="s">
        <v>16</v>
      </c>
      <c r="S9" s="16" t="s">
        <v>17</v>
      </c>
      <c r="T9" s="78" t="s">
        <v>539</v>
      </c>
      <c r="U9" s="78" t="s">
        <v>529</v>
      </c>
      <c r="V9" s="78" t="s">
        <v>526</v>
      </c>
      <c r="AC9"/>
      <c r="AD9"/>
      <c r="AE9"/>
      <c r="AF9"/>
    </row>
    <row r="10" spans="1:32" x14ac:dyDescent="0.25">
      <c r="A10" s="46" t="s">
        <v>18</v>
      </c>
      <c r="B10" s="46" t="s">
        <v>437</v>
      </c>
      <c r="C10" s="46" t="s">
        <v>19</v>
      </c>
      <c r="D10" s="46" t="s">
        <v>235</v>
      </c>
      <c r="E10" s="46" t="s">
        <v>235</v>
      </c>
      <c r="F10" s="72">
        <v>0</v>
      </c>
      <c r="G10" s="72">
        <v>173336.16750000001</v>
      </c>
      <c r="H10" s="72">
        <v>0</v>
      </c>
      <c r="I10" s="72">
        <v>0</v>
      </c>
      <c r="J10" s="72">
        <v>0</v>
      </c>
      <c r="K10" s="72">
        <v>19723.920999999398</v>
      </c>
      <c r="L10" s="72">
        <v>41085.615999998998</v>
      </c>
      <c r="M10" s="72">
        <v>-21361.6949999996</v>
      </c>
      <c r="N10" s="72">
        <v>0</v>
      </c>
      <c r="O10" s="88">
        <f t="shared" ref="O10:O41" si="0">IF(K10&lt;0,0,K10)</f>
        <v>19723.920999999398</v>
      </c>
      <c r="P10" s="88">
        <f t="shared" ref="P10:P41" si="1">N10+O10</f>
        <v>19723.920999999398</v>
      </c>
      <c r="Q10" s="46" t="s">
        <v>236</v>
      </c>
      <c r="R10" s="46" t="s">
        <v>237</v>
      </c>
      <c r="S10" s="46" t="s">
        <v>238</v>
      </c>
      <c r="T10" s="73">
        <f>G10-F34</f>
        <v>44134.030500000008</v>
      </c>
      <c r="U10" s="73">
        <f>O10</f>
        <v>19723.920999999398</v>
      </c>
      <c r="V10" s="74">
        <f>T10/G10*O10</f>
        <v>5022.01094871654</v>
      </c>
    </row>
    <row r="11" spans="1:32" x14ac:dyDescent="0.25">
      <c r="A11" s="46" t="s">
        <v>22</v>
      </c>
      <c r="B11" s="46" t="s">
        <v>437</v>
      </c>
      <c r="C11" s="46" t="s">
        <v>23</v>
      </c>
      <c r="D11" s="46" t="s">
        <v>235</v>
      </c>
      <c r="E11" s="46" t="s">
        <v>235</v>
      </c>
      <c r="F11" s="72">
        <v>0</v>
      </c>
      <c r="G11" s="72">
        <v>173742.90650000001</v>
      </c>
      <c r="H11" s="72">
        <v>0</v>
      </c>
      <c r="I11" s="72">
        <v>0</v>
      </c>
      <c r="J11" s="72">
        <v>0</v>
      </c>
      <c r="K11" s="72">
        <v>36069.256000001697</v>
      </c>
      <c r="L11" s="72">
        <v>50739.589000001499</v>
      </c>
      <c r="M11" s="72">
        <v>-14670.3329999998</v>
      </c>
      <c r="N11" s="72">
        <v>0</v>
      </c>
      <c r="O11" s="88">
        <f t="shared" si="0"/>
        <v>36069.256000001697</v>
      </c>
      <c r="P11" s="88">
        <f t="shared" si="1"/>
        <v>36069.256000001697</v>
      </c>
      <c r="Q11" s="46" t="s">
        <v>236</v>
      </c>
      <c r="R11" s="46" t="s">
        <v>237</v>
      </c>
      <c r="S11" s="46" t="s">
        <v>238</v>
      </c>
      <c r="T11" s="73">
        <f t="shared" ref="T11:T33" si="2">G11-F35</f>
        <v>37026.941000000021</v>
      </c>
      <c r="U11" s="73">
        <f t="shared" ref="U11:U74" si="3">O11</f>
        <v>36069.256000001697</v>
      </c>
      <c r="V11" s="74">
        <f t="shared" ref="V11:V33" si="4">T11/G11*O11</f>
        <v>7686.8416715819094</v>
      </c>
    </row>
    <row r="12" spans="1:32" x14ac:dyDescent="0.25">
      <c r="A12" s="46" t="s">
        <v>24</v>
      </c>
      <c r="B12" s="46" t="s">
        <v>437</v>
      </c>
      <c r="C12" s="46" t="s">
        <v>25</v>
      </c>
      <c r="D12" s="46" t="s">
        <v>235</v>
      </c>
      <c r="E12" s="46" t="s">
        <v>235</v>
      </c>
      <c r="F12" s="72">
        <v>0</v>
      </c>
      <c r="G12" s="72">
        <v>176832.7555</v>
      </c>
      <c r="H12" s="72">
        <v>0</v>
      </c>
      <c r="I12" s="72">
        <v>0</v>
      </c>
      <c r="J12" s="72">
        <v>0</v>
      </c>
      <c r="K12" s="72">
        <v>54347.142999999996</v>
      </c>
      <c r="L12" s="72">
        <v>102339.355</v>
      </c>
      <c r="M12" s="72">
        <v>-47992.212</v>
      </c>
      <c r="N12" s="72">
        <v>0</v>
      </c>
      <c r="O12" s="88">
        <f t="shared" si="0"/>
        <v>54347.142999999996</v>
      </c>
      <c r="P12" s="88">
        <f t="shared" si="1"/>
        <v>54347.142999999996</v>
      </c>
      <c r="Q12" s="46" t="s">
        <v>236</v>
      </c>
      <c r="R12" s="46" t="s">
        <v>237</v>
      </c>
      <c r="S12" s="46" t="s">
        <v>238</v>
      </c>
      <c r="T12" s="73">
        <f t="shared" si="2"/>
        <v>3130.2554999999993</v>
      </c>
      <c r="U12" s="73">
        <f t="shared" si="3"/>
        <v>54347.142999999996</v>
      </c>
      <c r="V12" s="74">
        <f t="shared" si="4"/>
        <v>962.04146570026421</v>
      </c>
    </row>
    <row r="13" spans="1:32" x14ac:dyDescent="0.25">
      <c r="A13" s="46" t="s">
        <v>26</v>
      </c>
      <c r="B13" s="46" t="s">
        <v>437</v>
      </c>
      <c r="C13" s="46" t="s">
        <v>27</v>
      </c>
      <c r="D13" s="46" t="s">
        <v>235</v>
      </c>
      <c r="E13" s="46" t="s">
        <v>235</v>
      </c>
      <c r="F13" s="72">
        <v>0</v>
      </c>
      <c r="G13" s="72">
        <v>181087.71299999999</v>
      </c>
      <c r="H13" s="72">
        <v>0</v>
      </c>
      <c r="I13" s="72">
        <v>0</v>
      </c>
      <c r="J13" s="72">
        <v>0</v>
      </c>
      <c r="K13" s="72">
        <v>-101294.397</v>
      </c>
      <c r="L13" s="72">
        <v>227835.30900000001</v>
      </c>
      <c r="M13" s="72">
        <v>-329129.70600000001</v>
      </c>
      <c r="N13" s="72">
        <v>0</v>
      </c>
      <c r="O13" s="88">
        <f t="shared" si="0"/>
        <v>0</v>
      </c>
      <c r="P13" s="88">
        <f t="shared" si="1"/>
        <v>0</v>
      </c>
      <c r="Q13" s="46" t="s">
        <v>236</v>
      </c>
      <c r="R13" s="46" t="s">
        <v>237</v>
      </c>
      <c r="S13" s="46" t="s">
        <v>238</v>
      </c>
      <c r="T13" s="73">
        <f t="shared" si="2"/>
        <v>40985.403499999986</v>
      </c>
      <c r="U13" s="73">
        <f t="shared" si="3"/>
        <v>0</v>
      </c>
      <c r="V13" s="74">
        <f t="shared" si="4"/>
        <v>0</v>
      </c>
    </row>
    <row r="14" spans="1:32" x14ac:dyDescent="0.25">
      <c r="A14" s="46" t="s">
        <v>28</v>
      </c>
      <c r="B14" s="46" t="s">
        <v>429</v>
      </c>
      <c r="C14" s="46" t="s">
        <v>19</v>
      </c>
      <c r="D14" s="46" t="s">
        <v>235</v>
      </c>
      <c r="E14" s="46" t="s">
        <v>235</v>
      </c>
      <c r="F14" s="72">
        <v>0</v>
      </c>
      <c r="G14" s="72">
        <v>172963.88</v>
      </c>
      <c r="H14" s="72">
        <v>0</v>
      </c>
      <c r="I14" s="72">
        <v>0</v>
      </c>
      <c r="J14" s="72">
        <v>0</v>
      </c>
      <c r="K14" s="72">
        <v>3726304.9670000002</v>
      </c>
      <c r="L14" s="72">
        <v>4192368.4330000002</v>
      </c>
      <c r="M14" s="72">
        <v>-466063.46600000001</v>
      </c>
      <c r="N14" s="72">
        <v>0</v>
      </c>
      <c r="O14" s="88">
        <f t="shared" si="0"/>
        <v>3726304.9670000002</v>
      </c>
      <c r="P14" s="88">
        <f t="shared" si="1"/>
        <v>3726304.9670000002</v>
      </c>
      <c r="Q14" s="46" t="s">
        <v>236</v>
      </c>
      <c r="R14" s="46" t="s">
        <v>237</v>
      </c>
      <c r="S14" s="46" t="s">
        <v>238</v>
      </c>
      <c r="T14" s="73">
        <f t="shared" si="2"/>
        <v>44076.662000000011</v>
      </c>
      <c r="U14" s="73">
        <f t="shared" si="3"/>
        <v>3726304.9670000002</v>
      </c>
      <c r="V14" s="74">
        <f t="shared" si="4"/>
        <v>949580.25074009784</v>
      </c>
    </row>
    <row r="15" spans="1:32" x14ac:dyDescent="0.25">
      <c r="A15" s="46" t="s">
        <v>29</v>
      </c>
      <c r="B15" s="46" t="s">
        <v>429</v>
      </c>
      <c r="C15" s="46" t="s">
        <v>23</v>
      </c>
      <c r="D15" s="46" t="s">
        <v>235</v>
      </c>
      <c r="E15" s="46" t="s">
        <v>235</v>
      </c>
      <c r="F15" s="72">
        <v>0</v>
      </c>
      <c r="G15" s="72">
        <v>173096.37899999999</v>
      </c>
      <c r="H15" s="72">
        <v>0</v>
      </c>
      <c r="I15" s="72">
        <v>0</v>
      </c>
      <c r="J15" s="72">
        <v>0</v>
      </c>
      <c r="K15" s="72">
        <v>3290889.23</v>
      </c>
      <c r="L15" s="72">
        <v>3592130.477</v>
      </c>
      <c r="M15" s="72">
        <v>-301241.24699999997</v>
      </c>
      <c r="N15" s="72">
        <v>0</v>
      </c>
      <c r="O15" s="88">
        <f t="shared" si="0"/>
        <v>3290889.23</v>
      </c>
      <c r="P15" s="88">
        <f t="shared" si="1"/>
        <v>3290889.23</v>
      </c>
      <c r="Q15" s="46" t="s">
        <v>236</v>
      </c>
      <c r="R15" s="46" t="s">
        <v>237</v>
      </c>
      <c r="S15" s="46" t="s">
        <v>238</v>
      </c>
      <c r="T15" s="73">
        <f t="shared" si="2"/>
        <v>36854.800499999983</v>
      </c>
      <c r="U15" s="73">
        <f t="shared" si="3"/>
        <v>3290889.23</v>
      </c>
      <c r="V15" s="74">
        <f t="shared" si="4"/>
        <v>700679.39456577867</v>
      </c>
    </row>
    <row r="16" spans="1:32" x14ac:dyDescent="0.25">
      <c r="A16" s="46" t="s">
        <v>30</v>
      </c>
      <c r="B16" s="46" t="s">
        <v>429</v>
      </c>
      <c r="C16" s="46" t="s">
        <v>25</v>
      </c>
      <c r="D16" s="46" t="s">
        <v>235</v>
      </c>
      <c r="E16" s="46" t="s">
        <v>235</v>
      </c>
      <c r="F16" s="72">
        <v>0</v>
      </c>
      <c r="G16" s="72">
        <v>176832.7555</v>
      </c>
      <c r="H16" s="72">
        <v>0</v>
      </c>
      <c r="I16" s="72">
        <v>0</v>
      </c>
      <c r="J16" s="72">
        <v>0</v>
      </c>
      <c r="K16" s="72">
        <v>2346358.8110000002</v>
      </c>
      <c r="L16" s="72">
        <v>3361193.077</v>
      </c>
      <c r="M16" s="72">
        <v>-1014834.2659999999</v>
      </c>
      <c r="N16" s="72">
        <v>0</v>
      </c>
      <c r="O16" s="88">
        <f t="shared" si="0"/>
        <v>2346358.8110000002</v>
      </c>
      <c r="P16" s="88">
        <f t="shared" si="1"/>
        <v>2346358.8110000002</v>
      </c>
      <c r="Q16" s="46" t="s">
        <v>236</v>
      </c>
      <c r="R16" s="46" t="s">
        <v>237</v>
      </c>
      <c r="S16" s="46" t="s">
        <v>238</v>
      </c>
      <c r="T16" s="73">
        <f t="shared" si="2"/>
        <v>3088.2554999999993</v>
      </c>
      <c r="U16" s="73">
        <f t="shared" si="3"/>
        <v>2346358.8110000002</v>
      </c>
      <c r="V16" s="74">
        <f t="shared" si="4"/>
        <v>40977.45060045852</v>
      </c>
    </row>
    <row r="17" spans="1:28" x14ac:dyDescent="0.25">
      <c r="A17" s="46" t="s">
        <v>31</v>
      </c>
      <c r="B17" s="46" t="s">
        <v>429</v>
      </c>
      <c r="C17" s="46" t="s">
        <v>27</v>
      </c>
      <c r="D17" s="46" t="s">
        <v>235</v>
      </c>
      <c r="E17" s="46" t="s">
        <v>235</v>
      </c>
      <c r="F17" s="72">
        <v>0</v>
      </c>
      <c r="G17" s="72">
        <v>180883.02249999999</v>
      </c>
      <c r="H17" s="72">
        <v>0</v>
      </c>
      <c r="I17" s="72">
        <v>0</v>
      </c>
      <c r="J17" s="72">
        <v>0</v>
      </c>
      <c r="K17" s="72">
        <v>1544683.371</v>
      </c>
      <c r="L17" s="72">
        <v>4638046.4800000004</v>
      </c>
      <c r="M17" s="72">
        <v>-3093363.1090000002</v>
      </c>
      <c r="N17" s="72">
        <v>0</v>
      </c>
      <c r="O17" s="88">
        <f t="shared" si="0"/>
        <v>1544683.371</v>
      </c>
      <c r="P17" s="88">
        <f t="shared" si="1"/>
        <v>1544683.371</v>
      </c>
      <c r="Q17" s="46" t="s">
        <v>236</v>
      </c>
      <c r="R17" s="46" t="s">
        <v>237</v>
      </c>
      <c r="S17" s="46" t="s">
        <v>238</v>
      </c>
      <c r="T17" s="73">
        <f t="shared" si="2"/>
        <v>40957.712999999989</v>
      </c>
      <c r="U17" s="73">
        <f t="shared" si="3"/>
        <v>1544683.371</v>
      </c>
      <c r="V17" s="74">
        <f t="shared" si="4"/>
        <v>349765.81721643067</v>
      </c>
    </row>
    <row r="18" spans="1:28" x14ac:dyDescent="0.25">
      <c r="A18" s="46" t="s">
        <v>32</v>
      </c>
      <c r="B18" s="46" t="s">
        <v>430</v>
      </c>
      <c r="C18" s="46" t="s">
        <v>19</v>
      </c>
      <c r="D18" s="46" t="s">
        <v>235</v>
      </c>
      <c r="E18" s="46" t="s">
        <v>235</v>
      </c>
      <c r="F18" s="72">
        <v>0</v>
      </c>
      <c r="G18" s="72">
        <v>173017.44200000001</v>
      </c>
      <c r="H18" s="72">
        <v>0</v>
      </c>
      <c r="I18" s="72">
        <v>0</v>
      </c>
      <c r="J18" s="72">
        <v>0</v>
      </c>
      <c r="K18" s="72">
        <v>41166.914000000099</v>
      </c>
      <c r="L18" s="72">
        <v>43932.184000000598</v>
      </c>
      <c r="M18" s="72">
        <v>-2765.2700000005102</v>
      </c>
      <c r="N18" s="72">
        <v>0</v>
      </c>
      <c r="O18" s="88">
        <f t="shared" si="0"/>
        <v>41166.914000000099</v>
      </c>
      <c r="P18" s="88">
        <f t="shared" si="1"/>
        <v>41166.914000000099</v>
      </c>
      <c r="Q18" s="46" t="s">
        <v>236</v>
      </c>
      <c r="R18" s="46" t="s">
        <v>237</v>
      </c>
      <c r="S18" s="46" t="s">
        <v>238</v>
      </c>
      <c r="T18" s="73">
        <f t="shared" si="2"/>
        <v>44158.335000000006</v>
      </c>
      <c r="U18" s="73">
        <f t="shared" si="3"/>
        <v>41166.914000000099</v>
      </c>
      <c r="V18" s="74">
        <f t="shared" si="4"/>
        <v>10506.815719355014</v>
      </c>
      <c r="Y18"/>
      <c r="Z18"/>
      <c r="AA18"/>
      <c r="AB18"/>
    </row>
    <row r="19" spans="1:28" x14ac:dyDescent="0.25">
      <c r="A19" s="46" t="s">
        <v>33</v>
      </c>
      <c r="B19" s="46" t="s">
        <v>430</v>
      </c>
      <c r="C19" s="46" t="s">
        <v>23</v>
      </c>
      <c r="D19" s="46" t="s">
        <v>235</v>
      </c>
      <c r="E19" s="46" t="s">
        <v>235</v>
      </c>
      <c r="F19" s="72">
        <v>0</v>
      </c>
      <c r="G19" s="72">
        <v>172608.27499999999</v>
      </c>
      <c r="H19" s="72">
        <v>0</v>
      </c>
      <c r="I19" s="72">
        <v>0</v>
      </c>
      <c r="J19" s="72">
        <v>0</v>
      </c>
      <c r="K19" s="72">
        <v>23830.1139999999</v>
      </c>
      <c r="L19" s="72">
        <v>26802.8390000004</v>
      </c>
      <c r="M19" s="72">
        <v>-2972.7250000004601</v>
      </c>
      <c r="N19" s="72">
        <v>0</v>
      </c>
      <c r="O19" s="88">
        <f t="shared" si="0"/>
        <v>23830.1139999999</v>
      </c>
      <c r="P19" s="88">
        <f t="shared" si="1"/>
        <v>23830.1139999999</v>
      </c>
      <c r="Q19" s="46" t="s">
        <v>236</v>
      </c>
      <c r="R19" s="46" t="s">
        <v>237</v>
      </c>
      <c r="S19" s="46" t="s">
        <v>238</v>
      </c>
      <c r="T19" s="73">
        <f t="shared" si="2"/>
        <v>35981.32249999998</v>
      </c>
      <c r="U19" s="73">
        <f t="shared" si="3"/>
        <v>23830.1139999999</v>
      </c>
      <c r="V19" s="74">
        <f t="shared" si="4"/>
        <v>4967.5429352721412</v>
      </c>
      <c r="Y19"/>
      <c r="Z19"/>
      <c r="AA19"/>
      <c r="AB19"/>
    </row>
    <row r="20" spans="1:28" x14ac:dyDescent="0.25">
      <c r="A20" s="46" t="s">
        <v>34</v>
      </c>
      <c r="B20" s="46" t="s">
        <v>430</v>
      </c>
      <c r="C20" s="46" t="s">
        <v>25</v>
      </c>
      <c r="D20" s="46" t="s">
        <v>235</v>
      </c>
      <c r="E20" s="46" t="s">
        <v>235</v>
      </c>
      <c r="F20" s="72">
        <v>0</v>
      </c>
      <c r="G20" s="72">
        <v>172903.86350000001</v>
      </c>
      <c r="H20" s="72">
        <v>0</v>
      </c>
      <c r="I20" s="72">
        <v>0</v>
      </c>
      <c r="J20" s="72">
        <v>0</v>
      </c>
      <c r="K20" s="72">
        <v>29671.520999999899</v>
      </c>
      <c r="L20" s="72">
        <v>31490.9470000004</v>
      </c>
      <c r="M20" s="72">
        <v>-1819.42600000056</v>
      </c>
      <c r="N20" s="72">
        <v>0</v>
      </c>
      <c r="O20" s="88">
        <f t="shared" si="0"/>
        <v>29671.520999999899</v>
      </c>
      <c r="P20" s="88">
        <f t="shared" si="1"/>
        <v>29671.520999999899</v>
      </c>
      <c r="Q20" s="46" t="s">
        <v>236</v>
      </c>
      <c r="R20" s="46" t="s">
        <v>237</v>
      </c>
      <c r="S20" s="46" t="s">
        <v>238</v>
      </c>
      <c r="T20" s="73">
        <f t="shared" si="2"/>
        <v>2358.8635000000068</v>
      </c>
      <c r="U20" s="73">
        <f t="shared" si="3"/>
        <v>29671.520999999899</v>
      </c>
      <c r="V20" s="74">
        <f t="shared" si="4"/>
        <v>404.79759364303305</v>
      </c>
      <c r="Y20"/>
      <c r="Z20"/>
      <c r="AA20"/>
      <c r="AB20"/>
    </row>
    <row r="21" spans="1:28" x14ac:dyDescent="0.25">
      <c r="A21" s="46" t="s">
        <v>35</v>
      </c>
      <c r="B21" s="46" t="s">
        <v>430</v>
      </c>
      <c r="C21" s="46" t="s">
        <v>27</v>
      </c>
      <c r="D21" s="46" t="s">
        <v>235</v>
      </c>
      <c r="E21" s="46" t="s">
        <v>235</v>
      </c>
      <c r="F21" s="72">
        <v>0</v>
      </c>
      <c r="G21" s="72">
        <v>163447.514</v>
      </c>
      <c r="H21" s="72">
        <v>0</v>
      </c>
      <c r="I21" s="72">
        <v>0</v>
      </c>
      <c r="J21" s="72">
        <v>0</v>
      </c>
      <c r="K21" s="72">
        <v>26810.3470000001</v>
      </c>
      <c r="L21" s="72">
        <v>42593.039000000397</v>
      </c>
      <c r="M21" s="72">
        <v>-15782.692000000399</v>
      </c>
      <c r="N21" s="72">
        <v>0</v>
      </c>
      <c r="O21" s="88">
        <f t="shared" si="0"/>
        <v>26810.3470000001</v>
      </c>
      <c r="P21" s="88">
        <f t="shared" si="1"/>
        <v>26810.3470000001</v>
      </c>
      <c r="Q21" s="46" t="s">
        <v>236</v>
      </c>
      <c r="R21" s="46" t="s">
        <v>237</v>
      </c>
      <c r="S21" s="46" t="s">
        <v>238</v>
      </c>
      <c r="T21" s="73">
        <f t="shared" si="2"/>
        <v>36430.1685</v>
      </c>
      <c r="U21" s="73">
        <f t="shared" si="3"/>
        <v>26810.3470000001</v>
      </c>
      <c r="V21" s="74">
        <f t="shared" si="4"/>
        <v>5975.6519683344541</v>
      </c>
      <c r="Y21"/>
      <c r="Z21"/>
      <c r="AA21"/>
      <c r="AB21"/>
    </row>
    <row r="22" spans="1:28" x14ac:dyDescent="0.25">
      <c r="A22" s="46" t="s">
        <v>36</v>
      </c>
      <c r="B22" s="46" t="s">
        <v>431</v>
      </c>
      <c r="C22" s="46" t="s">
        <v>19</v>
      </c>
      <c r="D22" s="46" t="s">
        <v>235</v>
      </c>
      <c r="E22" s="46" t="s">
        <v>235</v>
      </c>
      <c r="F22" s="72">
        <v>0</v>
      </c>
      <c r="G22" s="72">
        <v>173336.16750000001</v>
      </c>
      <c r="H22" s="72">
        <v>0</v>
      </c>
      <c r="I22" s="72">
        <v>0</v>
      </c>
      <c r="J22" s="72">
        <v>0</v>
      </c>
      <c r="K22" s="72">
        <v>2255.2779999996401</v>
      </c>
      <c r="L22" s="72">
        <v>12208.254000000201</v>
      </c>
      <c r="M22" s="72">
        <v>-9952.9760000005699</v>
      </c>
      <c r="N22" s="72">
        <v>0</v>
      </c>
      <c r="O22" s="88">
        <f t="shared" si="0"/>
        <v>2255.2779999996401</v>
      </c>
      <c r="P22" s="88">
        <f t="shared" si="1"/>
        <v>2255.2779999996401</v>
      </c>
      <c r="Q22" s="46" t="s">
        <v>236</v>
      </c>
      <c r="R22" s="46" t="s">
        <v>237</v>
      </c>
      <c r="S22" s="46" t="s">
        <v>238</v>
      </c>
      <c r="T22" s="73">
        <f t="shared" si="2"/>
        <v>44134.030500000008</v>
      </c>
      <c r="U22" s="73">
        <f t="shared" si="3"/>
        <v>2255.2779999996401</v>
      </c>
      <c r="V22" s="74">
        <f t="shared" si="4"/>
        <v>574.22815719035168</v>
      </c>
      <c r="Y22"/>
      <c r="Z22"/>
      <c r="AA22"/>
      <c r="AB22"/>
    </row>
    <row r="23" spans="1:28" x14ac:dyDescent="0.25">
      <c r="A23" s="46" t="s">
        <v>37</v>
      </c>
      <c r="B23" s="46" t="s">
        <v>431</v>
      </c>
      <c r="C23" s="46" t="s">
        <v>23</v>
      </c>
      <c r="D23" s="46" t="s">
        <v>235</v>
      </c>
      <c r="E23" s="46" t="s">
        <v>235</v>
      </c>
      <c r="F23" s="72">
        <v>0</v>
      </c>
      <c r="G23" s="72">
        <v>173742.90650000001</v>
      </c>
      <c r="H23" s="72">
        <v>0</v>
      </c>
      <c r="I23" s="72">
        <v>0</v>
      </c>
      <c r="J23" s="72">
        <v>0</v>
      </c>
      <c r="K23" s="72">
        <v>19702.520000000401</v>
      </c>
      <c r="L23" s="72">
        <v>21985.349000000399</v>
      </c>
      <c r="M23" s="72">
        <v>-2282.8289999999502</v>
      </c>
      <c r="N23" s="72">
        <v>0</v>
      </c>
      <c r="O23" s="88">
        <f t="shared" si="0"/>
        <v>19702.520000000401</v>
      </c>
      <c r="P23" s="88">
        <f t="shared" si="1"/>
        <v>19702.520000000401</v>
      </c>
      <c r="Q23" s="46" t="s">
        <v>236</v>
      </c>
      <c r="R23" s="46" t="s">
        <v>237</v>
      </c>
      <c r="S23" s="46" t="s">
        <v>238</v>
      </c>
      <c r="T23" s="73">
        <f t="shared" si="2"/>
        <v>37026.941000000021</v>
      </c>
      <c r="U23" s="73">
        <f t="shared" si="3"/>
        <v>19702.520000000401</v>
      </c>
      <c r="V23" s="74">
        <f t="shared" si="4"/>
        <v>4198.870965654849</v>
      </c>
      <c r="Y23"/>
      <c r="Z23"/>
      <c r="AA23"/>
      <c r="AB23"/>
    </row>
    <row r="24" spans="1:28" x14ac:dyDescent="0.25">
      <c r="A24" s="46" t="s">
        <v>38</v>
      </c>
      <c r="B24" s="46" t="s">
        <v>431</v>
      </c>
      <c r="C24" s="46" t="s">
        <v>25</v>
      </c>
      <c r="D24" s="46" t="s">
        <v>235</v>
      </c>
      <c r="E24" s="46" t="s">
        <v>235</v>
      </c>
      <c r="F24" s="72">
        <v>0</v>
      </c>
      <c r="G24" s="72">
        <v>176832.7555</v>
      </c>
      <c r="H24" s="72">
        <v>0</v>
      </c>
      <c r="I24" s="72">
        <v>0</v>
      </c>
      <c r="J24" s="72">
        <v>0</v>
      </c>
      <c r="K24" s="72">
        <v>60417.325000000303</v>
      </c>
      <c r="L24" s="72">
        <v>78632.687000000195</v>
      </c>
      <c r="M24" s="72">
        <v>-18215.361999999899</v>
      </c>
      <c r="N24" s="72">
        <v>0</v>
      </c>
      <c r="O24" s="88">
        <f t="shared" si="0"/>
        <v>60417.325000000303</v>
      </c>
      <c r="P24" s="88">
        <f t="shared" si="1"/>
        <v>60417.325000000303</v>
      </c>
      <c r="Q24" s="46" t="s">
        <v>236</v>
      </c>
      <c r="R24" s="46" t="s">
        <v>237</v>
      </c>
      <c r="S24" s="46" t="s">
        <v>238</v>
      </c>
      <c r="T24" s="73">
        <f t="shared" si="2"/>
        <v>3130.2554999999993</v>
      </c>
      <c r="U24" s="73">
        <f t="shared" si="3"/>
        <v>60417.325000000303</v>
      </c>
      <c r="V24" s="74">
        <f t="shared" si="4"/>
        <v>1069.4945251618749</v>
      </c>
      <c r="Y24"/>
      <c r="Z24"/>
      <c r="AA24"/>
      <c r="AB24"/>
    </row>
    <row r="25" spans="1:28" x14ac:dyDescent="0.25">
      <c r="A25" s="46" t="s">
        <v>39</v>
      </c>
      <c r="B25" s="46" t="s">
        <v>431</v>
      </c>
      <c r="C25" s="46" t="s">
        <v>27</v>
      </c>
      <c r="D25" s="46" t="s">
        <v>235</v>
      </c>
      <c r="E25" s="46" t="s">
        <v>235</v>
      </c>
      <c r="F25" s="72">
        <v>0</v>
      </c>
      <c r="G25" s="72">
        <v>181087.71299999999</v>
      </c>
      <c r="H25" s="72">
        <v>0</v>
      </c>
      <c r="I25" s="72">
        <v>0</v>
      </c>
      <c r="J25" s="72">
        <v>0</v>
      </c>
      <c r="K25" s="72">
        <v>132510.92600000001</v>
      </c>
      <c r="L25" s="72">
        <v>191301.88800000001</v>
      </c>
      <c r="M25" s="72">
        <v>-58790.962000000203</v>
      </c>
      <c r="N25" s="72">
        <v>0</v>
      </c>
      <c r="O25" s="88">
        <f t="shared" si="0"/>
        <v>132510.92600000001</v>
      </c>
      <c r="P25" s="88">
        <f t="shared" si="1"/>
        <v>132510.92600000001</v>
      </c>
      <c r="Q25" s="46" t="s">
        <v>236</v>
      </c>
      <c r="R25" s="46" t="s">
        <v>237</v>
      </c>
      <c r="S25" s="46" t="s">
        <v>238</v>
      </c>
      <c r="T25" s="73">
        <f t="shared" si="2"/>
        <v>40985.403499999986</v>
      </c>
      <c r="U25" s="73">
        <f t="shared" si="3"/>
        <v>132510.92600000001</v>
      </c>
      <c r="V25" s="74">
        <f t="shared" si="4"/>
        <v>29991.067203265411</v>
      </c>
      <c r="Y25"/>
      <c r="Z25"/>
      <c r="AA25"/>
      <c r="AB25"/>
    </row>
    <row r="26" spans="1:28" x14ac:dyDescent="0.25">
      <c r="A26" s="46" t="s">
        <v>40</v>
      </c>
      <c r="B26" s="46" t="s">
        <v>432</v>
      </c>
      <c r="C26" s="46" t="s">
        <v>19</v>
      </c>
      <c r="D26" s="46" t="s">
        <v>235</v>
      </c>
      <c r="E26" s="46" t="s">
        <v>235</v>
      </c>
      <c r="F26" s="72">
        <v>0</v>
      </c>
      <c r="G26" s="72">
        <v>172636.06599999999</v>
      </c>
      <c r="H26" s="72">
        <v>0</v>
      </c>
      <c r="I26" s="72">
        <v>0</v>
      </c>
      <c r="J26" s="72">
        <v>0</v>
      </c>
      <c r="K26" s="72">
        <v>131019.620999999</v>
      </c>
      <c r="L26" s="72">
        <v>293404.44599999901</v>
      </c>
      <c r="M26" s="72">
        <v>-162384.82500000001</v>
      </c>
      <c r="N26" s="72">
        <v>0</v>
      </c>
      <c r="O26" s="88">
        <f t="shared" si="0"/>
        <v>131019.620999999</v>
      </c>
      <c r="P26" s="88">
        <f t="shared" si="1"/>
        <v>131019.620999999</v>
      </c>
      <c r="Q26" s="46" t="s">
        <v>236</v>
      </c>
      <c r="R26" s="46" t="s">
        <v>237</v>
      </c>
      <c r="S26" s="46" t="s">
        <v>238</v>
      </c>
      <c r="T26" s="73">
        <f t="shared" si="2"/>
        <v>43555.428999999989</v>
      </c>
      <c r="U26" s="73">
        <f t="shared" si="3"/>
        <v>131019.620999999</v>
      </c>
      <c r="V26" s="74">
        <f t="shared" si="4"/>
        <v>33055.756727405758</v>
      </c>
      <c r="Y26"/>
      <c r="Z26"/>
      <c r="AA26"/>
      <c r="AB26"/>
    </row>
    <row r="27" spans="1:28" x14ac:dyDescent="0.25">
      <c r="A27" s="46" t="s">
        <v>41</v>
      </c>
      <c r="B27" s="46" t="s">
        <v>432</v>
      </c>
      <c r="C27" s="46" t="s">
        <v>23</v>
      </c>
      <c r="D27" s="46" t="s">
        <v>235</v>
      </c>
      <c r="E27" s="46" t="s">
        <v>235</v>
      </c>
      <c r="F27" s="72">
        <v>0</v>
      </c>
      <c r="G27" s="72">
        <v>173232.9535</v>
      </c>
      <c r="H27" s="72">
        <v>0</v>
      </c>
      <c r="I27" s="72">
        <v>0</v>
      </c>
      <c r="J27" s="72">
        <v>0</v>
      </c>
      <c r="K27" s="72">
        <v>253851.02299999999</v>
      </c>
      <c r="L27" s="72">
        <v>336929.23700000002</v>
      </c>
      <c r="M27" s="72">
        <v>-83078.213999999803</v>
      </c>
      <c r="N27" s="72">
        <v>0</v>
      </c>
      <c r="O27" s="88">
        <f t="shared" si="0"/>
        <v>253851.02299999999</v>
      </c>
      <c r="P27" s="88">
        <f t="shared" si="1"/>
        <v>253851.02299999999</v>
      </c>
      <c r="Q27" s="46" t="s">
        <v>236</v>
      </c>
      <c r="R27" s="46" t="s">
        <v>237</v>
      </c>
      <c r="S27" s="46" t="s">
        <v>238</v>
      </c>
      <c r="T27" s="73">
        <f t="shared" si="2"/>
        <v>36964.988000000012</v>
      </c>
      <c r="U27" s="73">
        <f t="shared" si="3"/>
        <v>253851.02299999999</v>
      </c>
      <c r="V27" s="74">
        <f t="shared" si="4"/>
        <v>54167.523149587854</v>
      </c>
      <c r="Y27"/>
      <c r="Z27"/>
      <c r="AA27"/>
      <c r="AB27"/>
    </row>
    <row r="28" spans="1:28" x14ac:dyDescent="0.25">
      <c r="A28" s="46" t="s">
        <v>42</v>
      </c>
      <c r="B28" s="46" t="s">
        <v>432</v>
      </c>
      <c r="C28" s="46" t="s">
        <v>25</v>
      </c>
      <c r="D28" s="46" t="s">
        <v>235</v>
      </c>
      <c r="E28" s="46" t="s">
        <v>235</v>
      </c>
      <c r="F28" s="72">
        <v>0</v>
      </c>
      <c r="G28" s="72">
        <v>176639.29500000001</v>
      </c>
      <c r="H28" s="72">
        <v>0</v>
      </c>
      <c r="I28" s="72">
        <v>0</v>
      </c>
      <c r="J28" s="72">
        <v>0</v>
      </c>
      <c r="K28" s="72">
        <v>-446584.85300000099</v>
      </c>
      <c r="L28" s="72">
        <v>314302.36800000002</v>
      </c>
      <c r="M28" s="72">
        <v>-760887.22100000002</v>
      </c>
      <c r="N28" s="72">
        <v>0</v>
      </c>
      <c r="O28" s="88">
        <f t="shared" si="0"/>
        <v>0</v>
      </c>
      <c r="P28" s="88">
        <f t="shared" si="1"/>
        <v>0</v>
      </c>
      <c r="Q28" s="46" t="s">
        <v>236</v>
      </c>
      <c r="R28" s="46" t="s">
        <v>237</v>
      </c>
      <c r="S28" s="46" t="s">
        <v>238</v>
      </c>
      <c r="T28" s="73">
        <f t="shared" si="2"/>
        <v>3165.7950000000128</v>
      </c>
      <c r="U28" s="73">
        <f t="shared" si="3"/>
        <v>0</v>
      </c>
      <c r="V28" s="74">
        <f t="shared" si="4"/>
        <v>0</v>
      </c>
      <c r="Y28"/>
      <c r="Z28"/>
      <c r="AA28"/>
      <c r="AB28"/>
    </row>
    <row r="29" spans="1:28" x14ac:dyDescent="0.25">
      <c r="A29" s="46" t="s">
        <v>43</v>
      </c>
      <c r="B29" s="46" t="s">
        <v>432</v>
      </c>
      <c r="C29" s="46" t="s">
        <v>27</v>
      </c>
      <c r="D29" s="46" t="s">
        <v>235</v>
      </c>
      <c r="E29" s="46" t="s">
        <v>235</v>
      </c>
      <c r="F29" s="72">
        <v>0</v>
      </c>
      <c r="G29" s="72">
        <v>180757.19649999999</v>
      </c>
      <c r="H29" s="72">
        <v>0</v>
      </c>
      <c r="I29" s="72">
        <v>0</v>
      </c>
      <c r="J29" s="72">
        <v>0</v>
      </c>
      <c r="K29" s="72">
        <v>-434840.23100000003</v>
      </c>
      <c r="L29" s="72">
        <v>626658.60199999902</v>
      </c>
      <c r="M29" s="72">
        <v>-1061498.8330000001</v>
      </c>
      <c r="N29" s="72">
        <v>0</v>
      </c>
      <c r="O29" s="88">
        <f t="shared" si="0"/>
        <v>0</v>
      </c>
      <c r="P29" s="88">
        <f t="shared" si="1"/>
        <v>0</v>
      </c>
      <c r="Q29" s="46" t="s">
        <v>236</v>
      </c>
      <c r="R29" s="46" t="s">
        <v>237</v>
      </c>
      <c r="S29" s="46" t="s">
        <v>238</v>
      </c>
      <c r="T29" s="73">
        <f t="shared" si="2"/>
        <v>41086.386999999988</v>
      </c>
      <c r="U29" s="73">
        <f t="shared" si="3"/>
        <v>0</v>
      </c>
      <c r="V29" s="74">
        <f t="shared" si="4"/>
        <v>0</v>
      </c>
      <c r="Y29"/>
      <c r="Z29"/>
      <c r="AA29"/>
      <c r="AB29"/>
    </row>
    <row r="30" spans="1:28" x14ac:dyDescent="0.25">
      <c r="A30" s="46" t="s">
        <v>44</v>
      </c>
      <c r="B30" s="46" t="s">
        <v>433</v>
      </c>
      <c r="C30" s="46" t="s">
        <v>19</v>
      </c>
      <c r="D30" s="46" t="s">
        <v>235</v>
      </c>
      <c r="E30" s="46" t="s">
        <v>235</v>
      </c>
      <c r="F30" s="72">
        <v>0</v>
      </c>
      <c r="G30" s="72">
        <v>173336.16750000001</v>
      </c>
      <c r="H30" s="72">
        <v>0</v>
      </c>
      <c r="I30" s="72">
        <v>0</v>
      </c>
      <c r="J30" s="72">
        <v>0</v>
      </c>
      <c r="K30" s="72">
        <v>76501.452000000194</v>
      </c>
      <c r="L30" s="72">
        <v>155898.95600000001</v>
      </c>
      <c r="M30" s="72">
        <v>-79397.504000000001</v>
      </c>
      <c r="N30" s="72">
        <v>0</v>
      </c>
      <c r="O30" s="88">
        <f t="shared" si="0"/>
        <v>76501.452000000194</v>
      </c>
      <c r="P30" s="88">
        <f t="shared" si="1"/>
        <v>76501.452000000194</v>
      </c>
      <c r="Q30" s="46" t="s">
        <v>236</v>
      </c>
      <c r="R30" s="46" t="s">
        <v>237</v>
      </c>
      <c r="S30" s="46" t="s">
        <v>238</v>
      </c>
      <c r="T30" s="73">
        <f t="shared" si="2"/>
        <v>44134.030500000008</v>
      </c>
      <c r="U30" s="73">
        <f t="shared" si="3"/>
        <v>76501.452000000194</v>
      </c>
      <c r="V30" s="74">
        <f t="shared" si="4"/>
        <v>19478.435831127368</v>
      </c>
      <c r="Y30"/>
      <c r="Z30"/>
      <c r="AA30"/>
      <c r="AB30"/>
    </row>
    <row r="31" spans="1:28" x14ac:dyDescent="0.25">
      <c r="A31" s="46" t="s">
        <v>45</v>
      </c>
      <c r="B31" s="46" t="s">
        <v>433</v>
      </c>
      <c r="C31" s="46" t="s">
        <v>23</v>
      </c>
      <c r="D31" s="46" t="s">
        <v>235</v>
      </c>
      <c r="E31" s="46" t="s">
        <v>235</v>
      </c>
      <c r="F31" s="72">
        <v>0</v>
      </c>
      <c r="G31" s="72">
        <v>173742.90650000001</v>
      </c>
      <c r="H31" s="72">
        <v>0</v>
      </c>
      <c r="I31" s="72">
        <v>0</v>
      </c>
      <c r="J31" s="72">
        <v>0</v>
      </c>
      <c r="K31" s="72">
        <v>101715.39200000001</v>
      </c>
      <c r="L31" s="72">
        <v>177633.28700000001</v>
      </c>
      <c r="M31" s="72">
        <v>-75917.894999999495</v>
      </c>
      <c r="N31" s="72">
        <v>0</v>
      </c>
      <c r="O31" s="88">
        <f t="shared" si="0"/>
        <v>101715.39200000001</v>
      </c>
      <c r="P31" s="88">
        <f t="shared" si="1"/>
        <v>101715.39200000001</v>
      </c>
      <c r="Q31" s="46" t="s">
        <v>236</v>
      </c>
      <c r="R31" s="46" t="s">
        <v>237</v>
      </c>
      <c r="S31" s="46" t="s">
        <v>238</v>
      </c>
      <c r="T31" s="73">
        <f t="shared" si="2"/>
        <v>37026.941000000021</v>
      </c>
      <c r="U31" s="73">
        <f t="shared" si="3"/>
        <v>101715.39200000001</v>
      </c>
      <c r="V31" s="74">
        <f t="shared" si="4"/>
        <v>21676.912711114765</v>
      </c>
      <c r="Y31"/>
      <c r="Z31"/>
      <c r="AA31"/>
      <c r="AB31"/>
    </row>
    <row r="32" spans="1:28" x14ac:dyDescent="0.25">
      <c r="A32" s="46" t="s">
        <v>46</v>
      </c>
      <c r="B32" s="46" t="s">
        <v>433</v>
      </c>
      <c r="C32" s="46" t="s">
        <v>25</v>
      </c>
      <c r="D32" s="46" t="s">
        <v>235</v>
      </c>
      <c r="E32" s="46" t="s">
        <v>235</v>
      </c>
      <c r="F32" s="72">
        <v>0</v>
      </c>
      <c r="G32" s="72">
        <v>176832.7555</v>
      </c>
      <c r="H32" s="72">
        <v>0</v>
      </c>
      <c r="I32" s="72">
        <v>0</v>
      </c>
      <c r="J32" s="72">
        <v>0</v>
      </c>
      <c r="K32" s="72">
        <v>137680.46799999999</v>
      </c>
      <c r="L32" s="72">
        <v>294362.67599999998</v>
      </c>
      <c r="M32" s="72">
        <v>-156682.20800000001</v>
      </c>
      <c r="N32" s="72">
        <v>0</v>
      </c>
      <c r="O32" s="88">
        <f t="shared" si="0"/>
        <v>137680.46799999999</v>
      </c>
      <c r="P32" s="88">
        <f t="shared" si="1"/>
        <v>137680.46799999999</v>
      </c>
      <c r="Q32" s="46" t="s">
        <v>236</v>
      </c>
      <c r="R32" s="46" t="s">
        <v>237</v>
      </c>
      <c r="S32" s="46" t="s">
        <v>238</v>
      </c>
      <c r="T32" s="73">
        <f t="shared" si="2"/>
        <v>3130.2554999999993</v>
      </c>
      <c r="U32" s="73">
        <f t="shared" si="3"/>
        <v>137680.46799999999</v>
      </c>
      <c r="V32" s="74">
        <f t="shared" si="4"/>
        <v>2437.1901064425469</v>
      </c>
      <c r="Y32"/>
      <c r="Z32"/>
      <c r="AA32"/>
      <c r="AB32"/>
    </row>
    <row r="33" spans="1:28" x14ac:dyDescent="0.25">
      <c r="A33" s="46" t="s">
        <v>47</v>
      </c>
      <c r="B33" s="46" t="s">
        <v>433</v>
      </c>
      <c r="C33" s="46" t="s">
        <v>27</v>
      </c>
      <c r="D33" s="46" t="s">
        <v>235</v>
      </c>
      <c r="E33" s="46" t="s">
        <v>235</v>
      </c>
      <c r="F33" s="72">
        <v>0</v>
      </c>
      <c r="G33" s="72">
        <v>181081.0105</v>
      </c>
      <c r="H33" s="72">
        <v>0</v>
      </c>
      <c r="I33" s="72">
        <v>0</v>
      </c>
      <c r="J33" s="72">
        <v>0</v>
      </c>
      <c r="K33" s="72">
        <v>274556.19100000098</v>
      </c>
      <c r="L33" s="72">
        <v>428774.113000001</v>
      </c>
      <c r="M33" s="72">
        <v>-154217.92199999999</v>
      </c>
      <c r="N33" s="72">
        <v>0</v>
      </c>
      <c r="O33" s="88">
        <f t="shared" si="0"/>
        <v>274556.19100000098</v>
      </c>
      <c r="P33" s="88">
        <f t="shared" si="1"/>
        <v>274556.19100000098</v>
      </c>
      <c r="Q33" s="46" t="s">
        <v>236</v>
      </c>
      <c r="R33" s="46" t="s">
        <v>237</v>
      </c>
      <c r="S33" s="46" t="s">
        <v>238</v>
      </c>
      <c r="T33" s="73">
        <f t="shared" si="2"/>
        <v>40989.451000000001</v>
      </c>
      <c r="U33" s="73">
        <f t="shared" si="3"/>
        <v>274556.19100000098</v>
      </c>
      <c r="V33" s="74">
        <f t="shared" si="4"/>
        <v>62148.468835395535</v>
      </c>
      <c r="Y33"/>
      <c r="Z33"/>
      <c r="AA33"/>
      <c r="AB33"/>
    </row>
    <row r="34" spans="1:28" x14ac:dyDescent="0.25">
      <c r="A34" s="46" t="s">
        <v>18</v>
      </c>
      <c r="B34" s="46" t="s">
        <v>437</v>
      </c>
      <c r="C34" s="46" t="s">
        <v>19</v>
      </c>
      <c r="D34" s="46" t="s">
        <v>239</v>
      </c>
      <c r="E34" s="46" t="s">
        <v>235</v>
      </c>
      <c r="F34" s="72">
        <v>129202.137</v>
      </c>
      <c r="G34" s="72">
        <v>0</v>
      </c>
      <c r="H34" s="72">
        <v>-22192.312999999998</v>
      </c>
      <c r="I34" s="72">
        <v>9360.3080000000009</v>
      </c>
      <c r="J34" s="72">
        <v>-31552.620999999999</v>
      </c>
      <c r="K34" s="72">
        <v>0</v>
      </c>
      <c r="L34" s="72">
        <v>0</v>
      </c>
      <c r="M34" s="72">
        <v>0</v>
      </c>
      <c r="N34" s="72">
        <v>0</v>
      </c>
      <c r="O34" s="88">
        <f t="shared" si="0"/>
        <v>0</v>
      </c>
      <c r="P34" s="88">
        <f t="shared" si="1"/>
        <v>0</v>
      </c>
      <c r="Q34" s="46" t="s">
        <v>236</v>
      </c>
      <c r="R34" s="75" t="s">
        <v>426</v>
      </c>
      <c r="S34" s="46" t="s">
        <v>240</v>
      </c>
      <c r="T34" s="20">
        <v>0</v>
      </c>
      <c r="U34" s="73">
        <f t="shared" si="3"/>
        <v>0</v>
      </c>
      <c r="V34" s="74">
        <f>O34</f>
        <v>0</v>
      </c>
      <c r="Y34"/>
      <c r="Z34"/>
      <c r="AA34"/>
      <c r="AB34"/>
    </row>
    <row r="35" spans="1:28" x14ac:dyDescent="0.25">
      <c r="A35" s="46" t="s">
        <v>22</v>
      </c>
      <c r="B35" s="46" t="s">
        <v>437</v>
      </c>
      <c r="C35" s="46" t="s">
        <v>23</v>
      </c>
      <c r="D35" s="46" t="s">
        <v>239</v>
      </c>
      <c r="E35" s="46" t="s">
        <v>235</v>
      </c>
      <c r="F35" s="72">
        <v>136715.96549999999</v>
      </c>
      <c r="G35" s="72">
        <v>0</v>
      </c>
      <c r="H35" s="72">
        <v>-35294.177000000003</v>
      </c>
      <c r="I35" s="72">
        <v>4367.6379999999999</v>
      </c>
      <c r="J35" s="72">
        <v>-39661.815000000002</v>
      </c>
      <c r="K35" s="72">
        <v>0</v>
      </c>
      <c r="L35" s="72">
        <v>0</v>
      </c>
      <c r="M35" s="72">
        <v>0</v>
      </c>
      <c r="N35" s="72">
        <v>0</v>
      </c>
      <c r="O35" s="88">
        <f t="shared" si="0"/>
        <v>0</v>
      </c>
      <c r="P35" s="88">
        <f t="shared" si="1"/>
        <v>0</v>
      </c>
      <c r="Q35" s="46" t="s">
        <v>236</v>
      </c>
      <c r="R35" s="75" t="s">
        <v>426</v>
      </c>
      <c r="S35" s="46" t="s">
        <v>240</v>
      </c>
      <c r="T35" s="20">
        <v>0</v>
      </c>
      <c r="U35" s="73">
        <f t="shared" si="3"/>
        <v>0</v>
      </c>
      <c r="V35" s="74">
        <f t="shared" ref="V35:V81" si="5">O35</f>
        <v>0</v>
      </c>
      <c r="Y35"/>
      <c r="Z35"/>
      <c r="AA35"/>
      <c r="AB35"/>
    </row>
    <row r="36" spans="1:28" x14ac:dyDescent="0.25">
      <c r="A36" s="46" t="s">
        <v>24</v>
      </c>
      <c r="B36" s="46" t="s">
        <v>437</v>
      </c>
      <c r="C36" s="46" t="s">
        <v>25</v>
      </c>
      <c r="D36" s="46" t="s">
        <v>239</v>
      </c>
      <c r="E36" s="46" t="s">
        <v>235</v>
      </c>
      <c r="F36" s="72">
        <v>173702.5</v>
      </c>
      <c r="G36" s="72">
        <v>0</v>
      </c>
      <c r="H36" s="72">
        <v>-69473.906000000003</v>
      </c>
      <c r="I36" s="72">
        <v>18040.695</v>
      </c>
      <c r="J36" s="72">
        <v>-87514.600999999995</v>
      </c>
      <c r="K36" s="72">
        <v>0</v>
      </c>
      <c r="L36" s="72">
        <v>0</v>
      </c>
      <c r="M36" s="72">
        <v>0</v>
      </c>
      <c r="N36" s="72">
        <v>0</v>
      </c>
      <c r="O36" s="88">
        <f t="shared" si="0"/>
        <v>0</v>
      </c>
      <c r="P36" s="88">
        <f t="shared" si="1"/>
        <v>0</v>
      </c>
      <c r="Q36" s="46" t="s">
        <v>236</v>
      </c>
      <c r="R36" s="75" t="s">
        <v>426</v>
      </c>
      <c r="S36" s="46" t="s">
        <v>240</v>
      </c>
      <c r="T36" s="20">
        <v>0</v>
      </c>
      <c r="U36" s="73">
        <f t="shared" si="3"/>
        <v>0</v>
      </c>
      <c r="V36" s="74">
        <f t="shared" si="5"/>
        <v>0</v>
      </c>
      <c r="Y36"/>
      <c r="Z36"/>
      <c r="AA36"/>
      <c r="AB36"/>
    </row>
    <row r="37" spans="1:28" x14ac:dyDescent="0.25">
      <c r="A37" s="46" t="s">
        <v>26</v>
      </c>
      <c r="B37" s="46" t="s">
        <v>437</v>
      </c>
      <c r="C37" s="46" t="s">
        <v>27</v>
      </c>
      <c r="D37" s="46" t="s">
        <v>239</v>
      </c>
      <c r="E37" s="46" t="s">
        <v>235</v>
      </c>
      <c r="F37" s="72">
        <v>140102.3095</v>
      </c>
      <c r="G37" s="72">
        <v>0</v>
      </c>
      <c r="H37" s="72">
        <v>63709.366000000002</v>
      </c>
      <c r="I37" s="72">
        <v>220347.68700000001</v>
      </c>
      <c r="J37" s="72">
        <v>-156638.321</v>
      </c>
      <c r="K37" s="72">
        <v>0</v>
      </c>
      <c r="L37" s="72">
        <v>0</v>
      </c>
      <c r="M37" s="72">
        <v>0</v>
      </c>
      <c r="N37" s="72">
        <v>0</v>
      </c>
      <c r="O37" s="88">
        <f t="shared" si="0"/>
        <v>0</v>
      </c>
      <c r="P37" s="88">
        <f t="shared" si="1"/>
        <v>0</v>
      </c>
      <c r="Q37" s="46" t="s">
        <v>236</v>
      </c>
      <c r="R37" s="75" t="s">
        <v>426</v>
      </c>
      <c r="S37" s="46" t="s">
        <v>240</v>
      </c>
      <c r="T37" s="20">
        <v>0</v>
      </c>
      <c r="U37" s="73">
        <f t="shared" si="3"/>
        <v>0</v>
      </c>
      <c r="V37" s="74">
        <f t="shared" si="5"/>
        <v>0</v>
      </c>
      <c r="Y37"/>
      <c r="Z37"/>
      <c r="AA37"/>
      <c r="AB37"/>
    </row>
    <row r="38" spans="1:28" x14ac:dyDescent="0.25">
      <c r="A38" s="46" t="s">
        <v>28</v>
      </c>
      <c r="B38" s="46" t="s">
        <v>429</v>
      </c>
      <c r="C38" s="46" t="s">
        <v>19</v>
      </c>
      <c r="D38" s="46" t="s">
        <v>239</v>
      </c>
      <c r="E38" s="46" t="s">
        <v>235</v>
      </c>
      <c r="F38" s="72">
        <v>128887.21799999999</v>
      </c>
      <c r="G38" s="72">
        <v>0</v>
      </c>
      <c r="H38" s="72">
        <v>-2667358.5490000001</v>
      </c>
      <c r="I38" s="72">
        <v>388030.80900000001</v>
      </c>
      <c r="J38" s="72">
        <v>-3055389.358</v>
      </c>
      <c r="K38" s="72">
        <v>0</v>
      </c>
      <c r="L38" s="72">
        <v>0</v>
      </c>
      <c r="M38" s="72">
        <v>0</v>
      </c>
      <c r="N38" s="72">
        <v>0</v>
      </c>
      <c r="O38" s="88">
        <f t="shared" si="0"/>
        <v>0</v>
      </c>
      <c r="P38" s="88">
        <f t="shared" si="1"/>
        <v>0</v>
      </c>
      <c r="Q38" s="46" t="s">
        <v>236</v>
      </c>
      <c r="R38" s="75" t="s">
        <v>426</v>
      </c>
      <c r="S38" s="46" t="s">
        <v>240</v>
      </c>
      <c r="T38" s="20">
        <v>0</v>
      </c>
      <c r="U38" s="73">
        <f t="shared" si="3"/>
        <v>0</v>
      </c>
      <c r="V38" s="74">
        <f t="shared" si="5"/>
        <v>0</v>
      </c>
      <c r="Y38"/>
      <c r="Z38"/>
      <c r="AA38"/>
      <c r="AB38"/>
    </row>
    <row r="39" spans="1:28" x14ac:dyDescent="0.25">
      <c r="A39" s="46" t="s">
        <v>29</v>
      </c>
      <c r="B39" s="46" t="s">
        <v>429</v>
      </c>
      <c r="C39" s="46" t="s">
        <v>23</v>
      </c>
      <c r="D39" s="46" t="s">
        <v>239</v>
      </c>
      <c r="E39" s="46" t="s">
        <v>235</v>
      </c>
      <c r="F39" s="72">
        <v>136241.5785</v>
      </c>
      <c r="G39" s="72">
        <v>0</v>
      </c>
      <c r="H39" s="72">
        <v>-2377906.7880000002</v>
      </c>
      <c r="I39" s="72">
        <v>285284.08100000001</v>
      </c>
      <c r="J39" s="72">
        <v>-2663190.8689999999</v>
      </c>
      <c r="K39" s="72">
        <v>0</v>
      </c>
      <c r="L39" s="72">
        <v>0</v>
      </c>
      <c r="M39" s="72">
        <v>0</v>
      </c>
      <c r="N39" s="72">
        <v>0</v>
      </c>
      <c r="O39" s="88">
        <f t="shared" si="0"/>
        <v>0</v>
      </c>
      <c r="P39" s="88">
        <f t="shared" si="1"/>
        <v>0</v>
      </c>
      <c r="Q39" s="46" t="s">
        <v>236</v>
      </c>
      <c r="R39" s="75" t="s">
        <v>426</v>
      </c>
      <c r="S39" s="46" t="s">
        <v>240</v>
      </c>
      <c r="T39" s="20">
        <v>0</v>
      </c>
      <c r="U39" s="73">
        <f t="shared" si="3"/>
        <v>0</v>
      </c>
      <c r="V39" s="74">
        <f t="shared" si="5"/>
        <v>0</v>
      </c>
      <c r="Y39"/>
      <c r="Z39"/>
      <c r="AA39"/>
      <c r="AB39"/>
    </row>
    <row r="40" spans="1:28" x14ac:dyDescent="0.25">
      <c r="A40" s="46" t="s">
        <v>30</v>
      </c>
      <c r="B40" s="46" t="s">
        <v>429</v>
      </c>
      <c r="C40" s="46" t="s">
        <v>25</v>
      </c>
      <c r="D40" s="46" t="s">
        <v>239</v>
      </c>
      <c r="E40" s="46" t="s">
        <v>235</v>
      </c>
      <c r="F40" s="72">
        <v>173744.5</v>
      </c>
      <c r="G40" s="72">
        <v>0</v>
      </c>
      <c r="H40" s="72">
        <v>-3004445.9380000001</v>
      </c>
      <c r="I40" s="72">
        <v>456003.391</v>
      </c>
      <c r="J40" s="72">
        <v>-3460449.3289999999</v>
      </c>
      <c r="K40" s="72">
        <v>0</v>
      </c>
      <c r="L40" s="72">
        <v>0</v>
      </c>
      <c r="M40" s="72">
        <v>0</v>
      </c>
      <c r="N40" s="72">
        <v>0</v>
      </c>
      <c r="O40" s="88">
        <f t="shared" si="0"/>
        <v>0</v>
      </c>
      <c r="P40" s="88">
        <f t="shared" si="1"/>
        <v>0</v>
      </c>
      <c r="Q40" s="46" t="s">
        <v>236</v>
      </c>
      <c r="R40" s="75" t="s">
        <v>426</v>
      </c>
      <c r="S40" s="46" t="s">
        <v>240</v>
      </c>
      <c r="T40" s="20">
        <v>0</v>
      </c>
      <c r="U40" s="73">
        <f t="shared" si="3"/>
        <v>0</v>
      </c>
      <c r="V40" s="74">
        <f t="shared" si="5"/>
        <v>0</v>
      </c>
      <c r="Y40"/>
      <c r="Z40"/>
      <c r="AA40"/>
      <c r="AB40"/>
    </row>
    <row r="41" spans="1:28" x14ac:dyDescent="0.25">
      <c r="A41" s="46" t="s">
        <v>31</v>
      </c>
      <c r="B41" s="46" t="s">
        <v>429</v>
      </c>
      <c r="C41" s="46" t="s">
        <v>27</v>
      </c>
      <c r="D41" s="46" t="s">
        <v>239</v>
      </c>
      <c r="E41" s="46" t="s">
        <v>235</v>
      </c>
      <c r="F41" s="72">
        <v>139925.3095</v>
      </c>
      <c r="G41" s="72">
        <v>0</v>
      </c>
      <c r="H41" s="72">
        <v>-1960253.2620000001</v>
      </c>
      <c r="I41" s="72">
        <v>1886908.2549999999</v>
      </c>
      <c r="J41" s="72">
        <v>-3847161.517</v>
      </c>
      <c r="K41" s="72">
        <v>0</v>
      </c>
      <c r="L41" s="72">
        <v>0</v>
      </c>
      <c r="M41" s="72">
        <v>0</v>
      </c>
      <c r="N41" s="72">
        <v>0</v>
      </c>
      <c r="O41" s="88">
        <f t="shared" si="0"/>
        <v>0</v>
      </c>
      <c r="P41" s="88">
        <f t="shared" si="1"/>
        <v>0</v>
      </c>
      <c r="Q41" s="46" t="s">
        <v>236</v>
      </c>
      <c r="R41" s="75" t="s">
        <v>426</v>
      </c>
      <c r="S41" s="46" t="s">
        <v>240</v>
      </c>
      <c r="T41" s="20">
        <v>0</v>
      </c>
      <c r="U41" s="73">
        <f t="shared" si="3"/>
        <v>0</v>
      </c>
      <c r="V41" s="74">
        <f t="shared" si="5"/>
        <v>0</v>
      </c>
      <c r="Y41"/>
      <c r="Z41"/>
      <c r="AA41"/>
      <c r="AB41"/>
    </row>
    <row r="42" spans="1:28" x14ac:dyDescent="0.25">
      <c r="A42" s="46" t="s">
        <v>32</v>
      </c>
      <c r="B42" s="46" t="s">
        <v>430</v>
      </c>
      <c r="C42" s="46" t="s">
        <v>19</v>
      </c>
      <c r="D42" s="46" t="s">
        <v>239</v>
      </c>
      <c r="E42" s="46" t="s">
        <v>235</v>
      </c>
      <c r="F42" s="72">
        <v>128859.107</v>
      </c>
      <c r="G42" s="72">
        <v>0</v>
      </c>
      <c r="H42" s="72">
        <v>-32087.937000000002</v>
      </c>
      <c r="I42" s="72">
        <v>1327.9459999999999</v>
      </c>
      <c r="J42" s="72">
        <v>-33415.883000000002</v>
      </c>
      <c r="K42" s="72">
        <v>0</v>
      </c>
      <c r="L42" s="72">
        <v>0</v>
      </c>
      <c r="M42" s="72">
        <v>0</v>
      </c>
      <c r="N42" s="72">
        <v>0</v>
      </c>
      <c r="O42" s="88">
        <f t="shared" ref="O42:O73" si="6">IF(K42&lt;0,0,K42)</f>
        <v>0</v>
      </c>
      <c r="P42" s="88">
        <f t="shared" ref="P42:P73" si="7">N42+O42</f>
        <v>0</v>
      </c>
      <c r="Q42" s="46" t="s">
        <v>236</v>
      </c>
      <c r="R42" s="75" t="s">
        <v>426</v>
      </c>
      <c r="S42" s="46" t="s">
        <v>240</v>
      </c>
      <c r="T42" s="20">
        <v>0</v>
      </c>
      <c r="U42" s="73">
        <f t="shared" si="3"/>
        <v>0</v>
      </c>
      <c r="V42" s="74">
        <f t="shared" si="5"/>
        <v>0</v>
      </c>
      <c r="Y42"/>
      <c r="Z42"/>
      <c r="AA42"/>
      <c r="AB42"/>
    </row>
    <row r="43" spans="1:28" x14ac:dyDescent="0.25">
      <c r="A43" s="46" t="s">
        <v>33</v>
      </c>
      <c r="B43" s="46" t="s">
        <v>430</v>
      </c>
      <c r="C43" s="46" t="s">
        <v>23</v>
      </c>
      <c r="D43" s="46" t="s">
        <v>239</v>
      </c>
      <c r="E43" s="46" t="s">
        <v>235</v>
      </c>
      <c r="F43" s="72">
        <v>136626.95250000001</v>
      </c>
      <c r="G43" s="72">
        <v>0</v>
      </c>
      <c r="H43" s="72">
        <v>-23537.902999999998</v>
      </c>
      <c r="I43" s="72">
        <v>1487.432</v>
      </c>
      <c r="J43" s="72">
        <v>-25025.334999999999</v>
      </c>
      <c r="K43" s="72">
        <v>0</v>
      </c>
      <c r="L43" s="72">
        <v>0</v>
      </c>
      <c r="M43" s="72">
        <v>0</v>
      </c>
      <c r="N43" s="72">
        <v>0</v>
      </c>
      <c r="O43" s="88">
        <f t="shared" si="6"/>
        <v>0</v>
      </c>
      <c r="P43" s="88">
        <f t="shared" si="7"/>
        <v>0</v>
      </c>
      <c r="Q43" s="46" t="s">
        <v>236</v>
      </c>
      <c r="R43" s="75" t="s">
        <v>426</v>
      </c>
      <c r="S43" s="46" t="s">
        <v>240</v>
      </c>
      <c r="T43" s="20">
        <v>0</v>
      </c>
      <c r="U43" s="73">
        <f t="shared" si="3"/>
        <v>0</v>
      </c>
      <c r="V43" s="74">
        <f t="shared" si="5"/>
        <v>0</v>
      </c>
      <c r="Y43"/>
      <c r="Z43"/>
      <c r="AA43"/>
      <c r="AB43"/>
    </row>
    <row r="44" spans="1:28" x14ac:dyDescent="0.25">
      <c r="A44" s="46" t="s">
        <v>34</v>
      </c>
      <c r="B44" s="46" t="s">
        <v>430</v>
      </c>
      <c r="C44" s="46" t="s">
        <v>25</v>
      </c>
      <c r="D44" s="46" t="s">
        <v>239</v>
      </c>
      <c r="E44" s="46" t="s">
        <v>235</v>
      </c>
      <c r="F44" s="72">
        <v>170545</v>
      </c>
      <c r="G44" s="72">
        <v>0</v>
      </c>
      <c r="H44" s="72">
        <v>-28487.010999999999</v>
      </c>
      <c r="I44" s="72">
        <v>1747.8989999999999</v>
      </c>
      <c r="J44" s="72">
        <v>-30234.91</v>
      </c>
      <c r="K44" s="72">
        <v>0</v>
      </c>
      <c r="L44" s="72">
        <v>0</v>
      </c>
      <c r="M44" s="72">
        <v>0</v>
      </c>
      <c r="N44" s="72">
        <v>0</v>
      </c>
      <c r="O44" s="88">
        <f t="shared" si="6"/>
        <v>0</v>
      </c>
      <c r="P44" s="88">
        <f t="shared" si="7"/>
        <v>0</v>
      </c>
      <c r="Q44" s="46" t="s">
        <v>236</v>
      </c>
      <c r="R44" s="75" t="s">
        <v>426</v>
      </c>
      <c r="S44" s="46" t="s">
        <v>240</v>
      </c>
      <c r="T44" s="20">
        <v>0</v>
      </c>
      <c r="U44" s="73">
        <f t="shared" si="3"/>
        <v>0</v>
      </c>
      <c r="V44" s="74">
        <f t="shared" si="5"/>
        <v>0</v>
      </c>
      <c r="Y44"/>
      <c r="Z44"/>
      <c r="AA44"/>
      <c r="AB44"/>
    </row>
    <row r="45" spans="1:28" x14ac:dyDescent="0.25">
      <c r="A45" s="46" t="s">
        <v>35</v>
      </c>
      <c r="B45" s="46" t="s">
        <v>430</v>
      </c>
      <c r="C45" s="46" t="s">
        <v>27</v>
      </c>
      <c r="D45" s="46" t="s">
        <v>239</v>
      </c>
      <c r="E45" s="46" t="s">
        <v>235</v>
      </c>
      <c r="F45" s="72">
        <v>127017.3455</v>
      </c>
      <c r="G45" s="72">
        <v>0</v>
      </c>
      <c r="H45" s="72">
        <v>-24820.713</v>
      </c>
      <c r="I45" s="72">
        <v>13388.627</v>
      </c>
      <c r="J45" s="72">
        <v>-38209.339999999997</v>
      </c>
      <c r="K45" s="72">
        <v>0</v>
      </c>
      <c r="L45" s="72">
        <v>0</v>
      </c>
      <c r="M45" s="72">
        <v>0</v>
      </c>
      <c r="N45" s="72">
        <v>0</v>
      </c>
      <c r="O45" s="88">
        <f t="shared" si="6"/>
        <v>0</v>
      </c>
      <c r="P45" s="88">
        <f t="shared" si="7"/>
        <v>0</v>
      </c>
      <c r="Q45" s="46" t="s">
        <v>236</v>
      </c>
      <c r="R45" s="75" t="s">
        <v>426</v>
      </c>
      <c r="S45" s="46" t="s">
        <v>240</v>
      </c>
      <c r="T45" s="20">
        <v>0</v>
      </c>
      <c r="U45" s="73">
        <f t="shared" si="3"/>
        <v>0</v>
      </c>
      <c r="V45" s="74">
        <f t="shared" si="5"/>
        <v>0</v>
      </c>
      <c r="Y45"/>
      <c r="Z45"/>
      <c r="AA45"/>
      <c r="AB45"/>
    </row>
    <row r="46" spans="1:28" x14ac:dyDescent="0.25">
      <c r="A46" s="46" t="s">
        <v>36</v>
      </c>
      <c r="B46" s="46" t="s">
        <v>431</v>
      </c>
      <c r="C46" s="46" t="s">
        <v>19</v>
      </c>
      <c r="D46" s="46" t="s">
        <v>239</v>
      </c>
      <c r="E46" s="46" t="s">
        <v>235</v>
      </c>
      <c r="F46" s="72">
        <v>129202.137</v>
      </c>
      <c r="G46" s="72">
        <v>0</v>
      </c>
      <c r="H46" s="72">
        <v>-3282.5639999999999</v>
      </c>
      <c r="I46" s="72">
        <v>6343.6670000000004</v>
      </c>
      <c r="J46" s="72">
        <v>-9626.2309999999998</v>
      </c>
      <c r="K46" s="72">
        <v>0</v>
      </c>
      <c r="L46" s="72">
        <v>0</v>
      </c>
      <c r="M46" s="72">
        <v>0</v>
      </c>
      <c r="N46" s="72">
        <v>0</v>
      </c>
      <c r="O46" s="88">
        <f t="shared" si="6"/>
        <v>0</v>
      </c>
      <c r="P46" s="88">
        <f t="shared" si="7"/>
        <v>0</v>
      </c>
      <c r="Q46" s="46" t="s">
        <v>236</v>
      </c>
      <c r="R46" s="75" t="s">
        <v>426</v>
      </c>
      <c r="S46" s="46" t="s">
        <v>240</v>
      </c>
      <c r="T46" s="20">
        <v>0</v>
      </c>
      <c r="U46" s="73">
        <f t="shared" si="3"/>
        <v>0</v>
      </c>
      <c r="V46" s="74">
        <f t="shared" si="5"/>
        <v>0</v>
      </c>
      <c r="Y46"/>
      <c r="Z46"/>
      <c r="AA46"/>
      <c r="AB46"/>
    </row>
    <row r="47" spans="1:28" x14ac:dyDescent="0.25">
      <c r="A47" s="46" t="s">
        <v>37</v>
      </c>
      <c r="B47" s="46" t="s">
        <v>431</v>
      </c>
      <c r="C47" s="46" t="s">
        <v>23</v>
      </c>
      <c r="D47" s="46" t="s">
        <v>239</v>
      </c>
      <c r="E47" s="46" t="s">
        <v>235</v>
      </c>
      <c r="F47" s="72">
        <v>136715.96549999999</v>
      </c>
      <c r="G47" s="72">
        <v>0</v>
      </c>
      <c r="H47" s="72">
        <v>-17958.365000000002</v>
      </c>
      <c r="I47" s="72">
        <v>1043.2439999999999</v>
      </c>
      <c r="J47" s="72">
        <v>-19001.609</v>
      </c>
      <c r="K47" s="72">
        <v>0</v>
      </c>
      <c r="L47" s="72">
        <v>0</v>
      </c>
      <c r="M47" s="72">
        <v>0</v>
      </c>
      <c r="N47" s="72">
        <v>0</v>
      </c>
      <c r="O47" s="88">
        <f t="shared" si="6"/>
        <v>0</v>
      </c>
      <c r="P47" s="88">
        <f t="shared" si="7"/>
        <v>0</v>
      </c>
      <c r="Q47" s="46" t="s">
        <v>236</v>
      </c>
      <c r="R47" s="75" t="s">
        <v>426</v>
      </c>
      <c r="S47" s="46" t="s">
        <v>240</v>
      </c>
      <c r="T47" s="20">
        <v>0</v>
      </c>
      <c r="U47" s="73">
        <f t="shared" si="3"/>
        <v>0</v>
      </c>
      <c r="V47" s="74">
        <f t="shared" si="5"/>
        <v>0</v>
      </c>
      <c r="Y47"/>
      <c r="Z47"/>
      <c r="AA47"/>
      <c r="AB47"/>
    </row>
    <row r="48" spans="1:28" x14ac:dyDescent="0.25">
      <c r="A48" s="46" t="s">
        <v>38</v>
      </c>
      <c r="B48" s="46" t="s">
        <v>431</v>
      </c>
      <c r="C48" s="46" t="s">
        <v>25</v>
      </c>
      <c r="D48" s="46" t="s">
        <v>239</v>
      </c>
      <c r="E48" s="46" t="s">
        <v>235</v>
      </c>
      <c r="F48" s="72">
        <v>173702.5</v>
      </c>
      <c r="G48" s="72">
        <v>0</v>
      </c>
      <c r="H48" s="72">
        <v>-49315.360000000001</v>
      </c>
      <c r="I48" s="72">
        <v>15571.003000000001</v>
      </c>
      <c r="J48" s="72">
        <v>-64886.362999999998</v>
      </c>
      <c r="K48" s="72">
        <v>0</v>
      </c>
      <c r="L48" s="72">
        <v>0</v>
      </c>
      <c r="M48" s="72">
        <v>0</v>
      </c>
      <c r="N48" s="72">
        <v>0</v>
      </c>
      <c r="O48" s="88">
        <f t="shared" si="6"/>
        <v>0</v>
      </c>
      <c r="P48" s="88">
        <f t="shared" si="7"/>
        <v>0</v>
      </c>
      <c r="Q48" s="46" t="s">
        <v>236</v>
      </c>
      <c r="R48" s="75" t="s">
        <v>426</v>
      </c>
      <c r="S48" s="46" t="s">
        <v>240</v>
      </c>
      <c r="T48" s="20">
        <v>0</v>
      </c>
      <c r="U48" s="73">
        <f t="shared" si="3"/>
        <v>0</v>
      </c>
      <c r="V48" s="74">
        <f t="shared" si="5"/>
        <v>0</v>
      </c>
      <c r="Y48"/>
      <c r="Z48"/>
      <c r="AA48"/>
      <c r="AB48"/>
    </row>
    <row r="49" spans="1:28" x14ac:dyDescent="0.25">
      <c r="A49" s="46" t="s">
        <v>39</v>
      </c>
      <c r="B49" s="46" t="s">
        <v>431</v>
      </c>
      <c r="C49" s="46" t="s">
        <v>27</v>
      </c>
      <c r="D49" s="46" t="s">
        <v>239</v>
      </c>
      <c r="E49" s="46" t="s">
        <v>235</v>
      </c>
      <c r="F49" s="72">
        <v>140102.3095</v>
      </c>
      <c r="G49" s="72">
        <v>0</v>
      </c>
      <c r="H49" s="72">
        <v>-97284.900999999998</v>
      </c>
      <c r="I49" s="72">
        <v>28892.719000000001</v>
      </c>
      <c r="J49" s="72">
        <v>-126177.62</v>
      </c>
      <c r="K49" s="72">
        <v>0</v>
      </c>
      <c r="L49" s="72">
        <v>0</v>
      </c>
      <c r="M49" s="72">
        <v>0</v>
      </c>
      <c r="N49" s="72">
        <v>0</v>
      </c>
      <c r="O49" s="88">
        <f t="shared" si="6"/>
        <v>0</v>
      </c>
      <c r="P49" s="88">
        <f t="shared" si="7"/>
        <v>0</v>
      </c>
      <c r="Q49" s="46" t="s">
        <v>236</v>
      </c>
      <c r="R49" s="75" t="s">
        <v>426</v>
      </c>
      <c r="S49" s="46" t="s">
        <v>240</v>
      </c>
      <c r="T49" s="20">
        <v>0</v>
      </c>
      <c r="U49" s="73">
        <f t="shared" si="3"/>
        <v>0</v>
      </c>
      <c r="V49" s="74">
        <f t="shared" si="5"/>
        <v>0</v>
      </c>
      <c r="Y49"/>
      <c r="Z49"/>
      <c r="AA49"/>
      <c r="AB49"/>
    </row>
    <row r="50" spans="1:28" x14ac:dyDescent="0.25">
      <c r="A50" s="46" t="s">
        <v>40</v>
      </c>
      <c r="B50" s="46" t="s">
        <v>432</v>
      </c>
      <c r="C50" s="46" t="s">
        <v>19</v>
      </c>
      <c r="D50" s="46" t="s">
        <v>239</v>
      </c>
      <c r="E50" s="46" t="s">
        <v>235</v>
      </c>
      <c r="F50" s="72">
        <v>129080.637</v>
      </c>
      <c r="G50" s="72">
        <v>0</v>
      </c>
      <c r="H50" s="72">
        <v>-77881.687999999995</v>
      </c>
      <c r="I50" s="72">
        <v>142227.23300000001</v>
      </c>
      <c r="J50" s="72">
        <v>-220108.921</v>
      </c>
      <c r="K50" s="72">
        <v>0</v>
      </c>
      <c r="L50" s="72">
        <v>0</v>
      </c>
      <c r="M50" s="72">
        <v>0</v>
      </c>
      <c r="N50" s="72">
        <v>0</v>
      </c>
      <c r="O50" s="88">
        <f t="shared" si="6"/>
        <v>0</v>
      </c>
      <c r="P50" s="88">
        <f t="shared" si="7"/>
        <v>0</v>
      </c>
      <c r="Q50" s="46" t="s">
        <v>236</v>
      </c>
      <c r="R50" s="75" t="s">
        <v>426</v>
      </c>
      <c r="S50" s="46" t="s">
        <v>240</v>
      </c>
      <c r="T50" s="20">
        <v>0</v>
      </c>
      <c r="U50" s="73">
        <f t="shared" si="3"/>
        <v>0</v>
      </c>
      <c r="V50" s="74">
        <f t="shared" si="5"/>
        <v>0</v>
      </c>
      <c r="Y50"/>
      <c r="Z50"/>
      <c r="AA50"/>
      <c r="AB50"/>
    </row>
    <row r="51" spans="1:28" x14ac:dyDescent="0.25">
      <c r="A51" s="46" t="s">
        <v>41</v>
      </c>
      <c r="B51" s="46" t="s">
        <v>432</v>
      </c>
      <c r="C51" s="46" t="s">
        <v>23</v>
      </c>
      <c r="D51" s="46" t="s">
        <v>239</v>
      </c>
      <c r="E51" s="46" t="s">
        <v>235</v>
      </c>
      <c r="F51" s="72">
        <v>136267.96549999999</v>
      </c>
      <c r="G51" s="72">
        <v>0</v>
      </c>
      <c r="H51" s="72">
        <v>-185697.20300000001</v>
      </c>
      <c r="I51" s="72">
        <v>76665.125</v>
      </c>
      <c r="J51" s="72">
        <v>-262362.32799999998</v>
      </c>
      <c r="K51" s="72">
        <v>0</v>
      </c>
      <c r="L51" s="72">
        <v>0</v>
      </c>
      <c r="M51" s="72">
        <v>0</v>
      </c>
      <c r="N51" s="72">
        <v>0</v>
      </c>
      <c r="O51" s="88">
        <f t="shared" si="6"/>
        <v>0</v>
      </c>
      <c r="P51" s="88">
        <f t="shared" si="7"/>
        <v>0</v>
      </c>
      <c r="Q51" s="46" t="s">
        <v>236</v>
      </c>
      <c r="R51" s="75" t="s">
        <v>426</v>
      </c>
      <c r="S51" s="46" t="s">
        <v>240</v>
      </c>
      <c r="T51" s="20">
        <v>0</v>
      </c>
      <c r="U51" s="73">
        <f t="shared" si="3"/>
        <v>0</v>
      </c>
      <c r="V51" s="74">
        <f t="shared" si="5"/>
        <v>0</v>
      </c>
      <c r="Y51"/>
      <c r="Z51"/>
      <c r="AA51"/>
      <c r="AB51"/>
    </row>
    <row r="52" spans="1:28" x14ac:dyDescent="0.25">
      <c r="A52" s="46" t="s">
        <v>42</v>
      </c>
      <c r="B52" s="46" t="s">
        <v>432</v>
      </c>
      <c r="C52" s="46" t="s">
        <v>25</v>
      </c>
      <c r="D52" s="46" t="s">
        <v>239</v>
      </c>
      <c r="E52" s="46" t="s">
        <v>235</v>
      </c>
      <c r="F52" s="72">
        <v>173473.5</v>
      </c>
      <c r="G52" s="72">
        <v>0</v>
      </c>
      <c r="H52" s="72">
        <v>415670.25699999998</v>
      </c>
      <c r="I52" s="72">
        <v>700113.34199999995</v>
      </c>
      <c r="J52" s="72">
        <v>-284443.08500000002</v>
      </c>
      <c r="K52" s="72">
        <v>0</v>
      </c>
      <c r="L52" s="72">
        <v>0</v>
      </c>
      <c r="M52" s="72">
        <v>0</v>
      </c>
      <c r="N52" s="72">
        <v>0</v>
      </c>
      <c r="O52" s="88">
        <f t="shared" si="6"/>
        <v>0</v>
      </c>
      <c r="P52" s="88">
        <f t="shared" si="7"/>
        <v>0</v>
      </c>
      <c r="Q52" s="46" t="s">
        <v>236</v>
      </c>
      <c r="R52" s="75" t="s">
        <v>426</v>
      </c>
      <c r="S52" s="46" t="s">
        <v>240</v>
      </c>
      <c r="T52" s="20">
        <v>0</v>
      </c>
      <c r="U52" s="73">
        <f t="shared" si="3"/>
        <v>0</v>
      </c>
      <c r="V52" s="74">
        <f t="shared" si="5"/>
        <v>0</v>
      </c>
      <c r="Y52"/>
      <c r="Z52"/>
      <c r="AA52"/>
      <c r="AB52"/>
    </row>
    <row r="53" spans="1:28" x14ac:dyDescent="0.25">
      <c r="A53" s="46" t="s">
        <v>43</v>
      </c>
      <c r="B53" s="46" t="s">
        <v>432</v>
      </c>
      <c r="C53" s="46" t="s">
        <v>27</v>
      </c>
      <c r="D53" s="46" t="s">
        <v>239</v>
      </c>
      <c r="E53" s="46" t="s">
        <v>235</v>
      </c>
      <c r="F53" s="72">
        <v>139670.8095</v>
      </c>
      <c r="G53" s="72">
        <v>0</v>
      </c>
      <c r="H53" s="72">
        <v>566473.73400000005</v>
      </c>
      <c r="I53" s="72">
        <v>966568.64300000004</v>
      </c>
      <c r="J53" s="72">
        <v>-400094.90899999999</v>
      </c>
      <c r="K53" s="72">
        <v>0</v>
      </c>
      <c r="L53" s="72">
        <v>0</v>
      </c>
      <c r="M53" s="72">
        <v>0</v>
      </c>
      <c r="N53" s="72">
        <v>0</v>
      </c>
      <c r="O53" s="88">
        <f t="shared" si="6"/>
        <v>0</v>
      </c>
      <c r="P53" s="88">
        <f t="shared" si="7"/>
        <v>0</v>
      </c>
      <c r="Q53" s="46" t="s">
        <v>236</v>
      </c>
      <c r="R53" s="75" t="s">
        <v>426</v>
      </c>
      <c r="S53" s="46" t="s">
        <v>240</v>
      </c>
      <c r="T53" s="20">
        <v>0</v>
      </c>
      <c r="U53" s="73">
        <f t="shared" si="3"/>
        <v>0</v>
      </c>
      <c r="V53" s="74">
        <f t="shared" si="5"/>
        <v>0</v>
      </c>
      <c r="Y53"/>
      <c r="Z53"/>
      <c r="AA53"/>
      <c r="AB53"/>
    </row>
    <row r="54" spans="1:28" x14ac:dyDescent="0.25">
      <c r="A54" s="46" t="s">
        <v>44</v>
      </c>
      <c r="B54" s="46" t="s">
        <v>433</v>
      </c>
      <c r="C54" s="46" t="s">
        <v>19</v>
      </c>
      <c r="D54" s="46" t="s">
        <v>239</v>
      </c>
      <c r="E54" s="46" t="s">
        <v>235</v>
      </c>
      <c r="F54" s="72">
        <v>129202.137</v>
      </c>
      <c r="G54" s="72">
        <v>0</v>
      </c>
      <c r="H54" s="72">
        <v>-62099.644</v>
      </c>
      <c r="I54" s="72">
        <v>66660.362999999998</v>
      </c>
      <c r="J54" s="72">
        <v>-128760.007</v>
      </c>
      <c r="K54" s="72">
        <v>0</v>
      </c>
      <c r="L54" s="72">
        <v>0</v>
      </c>
      <c r="M54" s="72">
        <v>0</v>
      </c>
      <c r="N54" s="72">
        <v>0</v>
      </c>
      <c r="O54" s="88">
        <f t="shared" si="6"/>
        <v>0</v>
      </c>
      <c r="P54" s="88">
        <f t="shared" si="7"/>
        <v>0</v>
      </c>
      <c r="Q54" s="46" t="s">
        <v>236</v>
      </c>
      <c r="R54" s="75" t="s">
        <v>426</v>
      </c>
      <c r="S54" s="46" t="s">
        <v>240</v>
      </c>
      <c r="T54" s="20">
        <v>0</v>
      </c>
      <c r="U54" s="73">
        <f t="shared" si="3"/>
        <v>0</v>
      </c>
      <c r="V54" s="74">
        <f t="shared" si="5"/>
        <v>0</v>
      </c>
      <c r="Y54"/>
      <c r="Z54"/>
      <c r="AA54"/>
      <c r="AB54"/>
    </row>
    <row r="55" spans="1:28" x14ac:dyDescent="0.25">
      <c r="A55" s="46" t="s">
        <v>45</v>
      </c>
      <c r="B55" s="46" t="s">
        <v>433</v>
      </c>
      <c r="C55" s="46" t="s">
        <v>23</v>
      </c>
      <c r="D55" s="46" t="s">
        <v>239</v>
      </c>
      <c r="E55" s="46" t="s">
        <v>235</v>
      </c>
      <c r="F55" s="72">
        <v>136715.96549999999</v>
      </c>
      <c r="G55" s="72">
        <v>0</v>
      </c>
      <c r="H55" s="72">
        <v>-73920.455000000002</v>
      </c>
      <c r="I55" s="72">
        <v>66423.951000000001</v>
      </c>
      <c r="J55" s="72">
        <v>-140344.40599999999</v>
      </c>
      <c r="K55" s="72">
        <v>0</v>
      </c>
      <c r="L55" s="72">
        <v>0</v>
      </c>
      <c r="M55" s="72">
        <v>0</v>
      </c>
      <c r="N55" s="72">
        <v>0</v>
      </c>
      <c r="O55" s="88">
        <f t="shared" si="6"/>
        <v>0</v>
      </c>
      <c r="P55" s="88">
        <f t="shared" si="7"/>
        <v>0</v>
      </c>
      <c r="Q55" s="46" t="s">
        <v>236</v>
      </c>
      <c r="R55" s="75" t="s">
        <v>426</v>
      </c>
      <c r="S55" s="46" t="s">
        <v>240</v>
      </c>
      <c r="T55" s="20">
        <v>0</v>
      </c>
      <c r="U55" s="73">
        <f t="shared" si="3"/>
        <v>0</v>
      </c>
      <c r="V55" s="74">
        <f t="shared" si="5"/>
        <v>0</v>
      </c>
      <c r="Y55"/>
      <c r="Z55"/>
      <c r="AA55"/>
      <c r="AB55"/>
    </row>
    <row r="56" spans="1:28" x14ac:dyDescent="0.25">
      <c r="A56" s="46" t="s">
        <v>46</v>
      </c>
      <c r="B56" s="46" t="s">
        <v>433</v>
      </c>
      <c r="C56" s="46" t="s">
        <v>25</v>
      </c>
      <c r="D56" s="46" t="s">
        <v>239</v>
      </c>
      <c r="E56" s="46" t="s">
        <v>235</v>
      </c>
      <c r="F56" s="72">
        <v>173702.5</v>
      </c>
      <c r="G56" s="72">
        <v>0</v>
      </c>
      <c r="H56" s="72">
        <v>-135784.60699999999</v>
      </c>
      <c r="I56" s="72">
        <v>140830.41099999999</v>
      </c>
      <c r="J56" s="72">
        <v>-276615.01799999998</v>
      </c>
      <c r="K56" s="72">
        <v>0</v>
      </c>
      <c r="L56" s="72">
        <v>0</v>
      </c>
      <c r="M56" s="72">
        <v>0</v>
      </c>
      <c r="N56" s="72">
        <v>0</v>
      </c>
      <c r="O56" s="88">
        <f t="shared" si="6"/>
        <v>0</v>
      </c>
      <c r="P56" s="88">
        <f t="shared" si="7"/>
        <v>0</v>
      </c>
      <c r="Q56" s="46" t="s">
        <v>236</v>
      </c>
      <c r="R56" s="75" t="s">
        <v>426</v>
      </c>
      <c r="S56" s="46" t="s">
        <v>240</v>
      </c>
      <c r="T56" s="20">
        <v>0</v>
      </c>
      <c r="U56" s="73">
        <f t="shared" si="3"/>
        <v>0</v>
      </c>
      <c r="V56" s="74">
        <f t="shared" si="5"/>
        <v>0</v>
      </c>
      <c r="Y56"/>
      <c r="Z56"/>
      <c r="AA56"/>
      <c r="AB56"/>
    </row>
    <row r="57" spans="1:28" x14ac:dyDescent="0.25">
      <c r="A57" s="46" t="s">
        <v>47</v>
      </c>
      <c r="B57" s="46" t="s">
        <v>433</v>
      </c>
      <c r="C57" s="46" t="s">
        <v>27</v>
      </c>
      <c r="D57" s="46" t="s">
        <v>239</v>
      </c>
      <c r="E57" s="46" t="s">
        <v>235</v>
      </c>
      <c r="F57" s="72">
        <v>140091.5595</v>
      </c>
      <c r="G57" s="72">
        <v>0</v>
      </c>
      <c r="H57" s="72">
        <v>-220790.58</v>
      </c>
      <c r="I57" s="72">
        <v>125815.477</v>
      </c>
      <c r="J57" s="72">
        <v>-346606.05699999997</v>
      </c>
      <c r="K57" s="72">
        <v>0</v>
      </c>
      <c r="L57" s="72">
        <v>0</v>
      </c>
      <c r="M57" s="72">
        <v>0</v>
      </c>
      <c r="N57" s="72">
        <v>0</v>
      </c>
      <c r="O57" s="88">
        <f t="shared" si="6"/>
        <v>0</v>
      </c>
      <c r="P57" s="88">
        <f t="shared" si="7"/>
        <v>0</v>
      </c>
      <c r="Q57" s="46" t="s">
        <v>236</v>
      </c>
      <c r="R57" s="75" t="s">
        <v>426</v>
      </c>
      <c r="S57" s="46" t="s">
        <v>240</v>
      </c>
      <c r="T57" s="20">
        <v>0</v>
      </c>
      <c r="U57" s="73">
        <f t="shared" si="3"/>
        <v>0</v>
      </c>
      <c r="V57" s="74">
        <f t="shared" si="5"/>
        <v>0</v>
      </c>
      <c r="Y57"/>
      <c r="Z57"/>
      <c r="AA57"/>
      <c r="AB57"/>
    </row>
    <row r="58" spans="1:28" x14ac:dyDescent="0.25">
      <c r="A58" s="46" t="s">
        <v>18</v>
      </c>
      <c r="B58" s="46" t="s">
        <v>437</v>
      </c>
      <c r="C58" s="46" t="s">
        <v>19</v>
      </c>
      <c r="D58" s="46" t="s">
        <v>306</v>
      </c>
      <c r="E58" s="46" t="s">
        <v>306</v>
      </c>
      <c r="F58" s="72">
        <v>0</v>
      </c>
      <c r="G58" s="72">
        <v>261258.973</v>
      </c>
      <c r="H58" s="72">
        <v>0</v>
      </c>
      <c r="I58" s="72">
        <v>0</v>
      </c>
      <c r="J58" s="72">
        <v>0</v>
      </c>
      <c r="K58" s="72">
        <v>233808.10599999901</v>
      </c>
      <c r="L58" s="72">
        <v>276179.54499999899</v>
      </c>
      <c r="M58" s="72">
        <v>-42371.4390000001</v>
      </c>
      <c r="N58" s="72">
        <v>0</v>
      </c>
      <c r="O58" s="88">
        <f t="shared" si="6"/>
        <v>233808.10599999901</v>
      </c>
      <c r="P58" s="88">
        <f t="shared" si="7"/>
        <v>233808.10599999901</v>
      </c>
      <c r="Q58" s="46" t="s">
        <v>307</v>
      </c>
      <c r="R58" s="46" t="s">
        <v>237</v>
      </c>
      <c r="S58" s="46" t="s">
        <v>308</v>
      </c>
      <c r="T58" s="73">
        <f>G58</f>
        <v>261258.973</v>
      </c>
      <c r="U58" s="73">
        <f t="shared" si="3"/>
        <v>233808.10599999901</v>
      </c>
      <c r="V58" s="74">
        <f t="shared" si="5"/>
        <v>233808.10599999901</v>
      </c>
      <c r="Y58"/>
      <c r="Z58"/>
      <c r="AA58"/>
      <c r="AB58"/>
    </row>
    <row r="59" spans="1:28" x14ac:dyDescent="0.25">
      <c r="A59" s="46" t="s">
        <v>22</v>
      </c>
      <c r="B59" s="46" t="s">
        <v>437</v>
      </c>
      <c r="C59" s="46" t="s">
        <v>23</v>
      </c>
      <c r="D59" s="46" t="s">
        <v>306</v>
      </c>
      <c r="E59" s="46" t="s">
        <v>306</v>
      </c>
      <c r="F59" s="72">
        <v>0</v>
      </c>
      <c r="G59" s="72">
        <v>259578.9155</v>
      </c>
      <c r="H59" s="72">
        <v>0</v>
      </c>
      <c r="I59" s="72">
        <v>0</v>
      </c>
      <c r="J59" s="72">
        <v>0</v>
      </c>
      <c r="K59" s="72">
        <v>330861.83</v>
      </c>
      <c r="L59" s="72">
        <v>334466.95899999997</v>
      </c>
      <c r="M59" s="72">
        <v>-3605.1290000000999</v>
      </c>
      <c r="N59" s="72">
        <v>0</v>
      </c>
      <c r="O59" s="88">
        <f t="shared" si="6"/>
        <v>330861.83</v>
      </c>
      <c r="P59" s="88">
        <f t="shared" si="7"/>
        <v>330861.83</v>
      </c>
      <c r="Q59" s="46" t="s">
        <v>307</v>
      </c>
      <c r="R59" s="46" t="s">
        <v>237</v>
      </c>
      <c r="S59" s="46" t="s">
        <v>308</v>
      </c>
      <c r="T59" s="73">
        <f t="shared" ref="T59:T81" si="8">G59</f>
        <v>259578.9155</v>
      </c>
      <c r="U59" s="73">
        <f t="shared" si="3"/>
        <v>330861.83</v>
      </c>
      <c r="V59" s="74">
        <f t="shared" si="5"/>
        <v>330861.83</v>
      </c>
      <c r="Y59"/>
      <c r="Z59"/>
      <c r="AA59"/>
      <c r="AB59"/>
    </row>
    <row r="60" spans="1:28" x14ac:dyDescent="0.25">
      <c r="A60" s="46" t="s">
        <v>24</v>
      </c>
      <c r="B60" s="46" t="s">
        <v>437</v>
      </c>
      <c r="C60" s="46" t="s">
        <v>25</v>
      </c>
      <c r="D60" s="46" t="s">
        <v>306</v>
      </c>
      <c r="E60" s="46" t="s">
        <v>306</v>
      </c>
      <c r="F60" s="72">
        <v>0</v>
      </c>
      <c r="G60" s="72">
        <v>264792.32400000002</v>
      </c>
      <c r="H60" s="72">
        <v>0</v>
      </c>
      <c r="I60" s="72">
        <v>0</v>
      </c>
      <c r="J60" s="72">
        <v>0</v>
      </c>
      <c r="K60" s="72">
        <v>577778.82499999902</v>
      </c>
      <c r="L60" s="72">
        <v>581902.68799999997</v>
      </c>
      <c r="M60" s="72">
        <v>-4123.8630000004896</v>
      </c>
      <c r="N60" s="72">
        <v>0</v>
      </c>
      <c r="O60" s="88">
        <f t="shared" si="6"/>
        <v>577778.82499999902</v>
      </c>
      <c r="P60" s="88">
        <f t="shared" si="7"/>
        <v>577778.82499999902</v>
      </c>
      <c r="Q60" s="46" t="s">
        <v>307</v>
      </c>
      <c r="R60" s="46" t="s">
        <v>237</v>
      </c>
      <c r="S60" s="46" t="s">
        <v>308</v>
      </c>
      <c r="T60" s="73">
        <f t="shared" si="8"/>
        <v>264792.32400000002</v>
      </c>
      <c r="U60" s="73">
        <f t="shared" si="3"/>
        <v>577778.82499999902</v>
      </c>
      <c r="V60" s="74">
        <f t="shared" si="5"/>
        <v>577778.82499999902</v>
      </c>
    </row>
    <row r="61" spans="1:28" x14ac:dyDescent="0.25">
      <c r="A61" s="46" t="s">
        <v>26</v>
      </c>
      <c r="B61" s="46" t="s">
        <v>437</v>
      </c>
      <c r="C61" s="46" t="s">
        <v>27</v>
      </c>
      <c r="D61" s="46" t="s">
        <v>306</v>
      </c>
      <c r="E61" s="46" t="s">
        <v>306</v>
      </c>
      <c r="F61" s="72">
        <v>0</v>
      </c>
      <c r="G61" s="72">
        <v>262591.011</v>
      </c>
      <c r="H61" s="72">
        <v>0</v>
      </c>
      <c r="I61" s="72">
        <v>0</v>
      </c>
      <c r="J61" s="72">
        <v>0</v>
      </c>
      <c r="K61" s="72">
        <v>2100502.8829999999</v>
      </c>
      <c r="L61" s="72">
        <v>2103085.787</v>
      </c>
      <c r="M61" s="72">
        <v>-2582.90399999997</v>
      </c>
      <c r="N61" s="72">
        <v>0</v>
      </c>
      <c r="O61" s="88">
        <f t="shared" si="6"/>
        <v>2100502.8829999999</v>
      </c>
      <c r="P61" s="88">
        <f t="shared" si="7"/>
        <v>2100502.8829999999</v>
      </c>
      <c r="Q61" s="46" t="s">
        <v>307</v>
      </c>
      <c r="R61" s="46" t="s">
        <v>237</v>
      </c>
      <c r="S61" s="46" t="s">
        <v>308</v>
      </c>
      <c r="T61" s="73">
        <f t="shared" si="8"/>
        <v>262591.011</v>
      </c>
      <c r="U61" s="73">
        <f t="shared" si="3"/>
        <v>2100502.8829999999</v>
      </c>
      <c r="V61" s="74">
        <f t="shared" si="5"/>
        <v>2100502.8829999999</v>
      </c>
    </row>
    <row r="62" spans="1:28" x14ac:dyDescent="0.25">
      <c r="A62" s="46" t="s">
        <v>28</v>
      </c>
      <c r="B62" s="46" t="s">
        <v>429</v>
      </c>
      <c r="C62" s="46" t="s">
        <v>19</v>
      </c>
      <c r="D62" s="46" t="s">
        <v>306</v>
      </c>
      <c r="E62" s="46" t="s">
        <v>306</v>
      </c>
      <c r="F62" s="72">
        <v>0</v>
      </c>
      <c r="G62" s="72">
        <v>260671.432</v>
      </c>
      <c r="H62" s="72">
        <v>0</v>
      </c>
      <c r="I62" s="72">
        <v>0</v>
      </c>
      <c r="J62" s="72">
        <v>0</v>
      </c>
      <c r="K62" s="72">
        <v>6110830.4550000001</v>
      </c>
      <c r="L62" s="72">
        <v>6821085.773</v>
      </c>
      <c r="M62" s="72">
        <v>-710255.31799999997</v>
      </c>
      <c r="N62" s="72">
        <v>0</v>
      </c>
      <c r="O62" s="88">
        <f t="shared" si="6"/>
        <v>6110830.4550000001</v>
      </c>
      <c r="P62" s="88">
        <f t="shared" si="7"/>
        <v>6110830.4550000001</v>
      </c>
      <c r="Q62" s="46" t="s">
        <v>307</v>
      </c>
      <c r="R62" s="46" t="s">
        <v>237</v>
      </c>
      <c r="S62" s="46" t="s">
        <v>308</v>
      </c>
      <c r="T62" s="73">
        <f t="shared" si="8"/>
        <v>260671.432</v>
      </c>
      <c r="U62" s="73">
        <f t="shared" si="3"/>
        <v>6110830.4550000001</v>
      </c>
      <c r="V62" s="74">
        <f t="shared" si="5"/>
        <v>6110830.4550000001</v>
      </c>
    </row>
    <row r="63" spans="1:28" x14ac:dyDescent="0.25">
      <c r="A63" s="46" t="s">
        <v>29</v>
      </c>
      <c r="B63" s="46" t="s">
        <v>429</v>
      </c>
      <c r="C63" s="46" t="s">
        <v>23</v>
      </c>
      <c r="D63" s="46" t="s">
        <v>306</v>
      </c>
      <c r="E63" s="46" t="s">
        <v>306</v>
      </c>
      <c r="F63" s="72">
        <v>0</v>
      </c>
      <c r="G63" s="72">
        <v>258610.122</v>
      </c>
      <c r="H63" s="72">
        <v>0</v>
      </c>
      <c r="I63" s="72">
        <v>0</v>
      </c>
      <c r="J63" s="72">
        <v>0</v>
      </c>
      <c r="K63" s="72">
        <v>5230954.9409999996</v>
      </c>
      <c r="L63" s="72">
        <v>5693206.9960000003</v>
      </c>
      <c r="M63" s="72">
        <v>-462252.05499999999</v>
      </c>
      <c r="N63" s="72">
        <v>0</v>
      </c>
      <c r="O63" s="88">
        <f t="shared" si="6"/>
        <v>5230954.9409999996</v>
      </c>
      <c r="P63" s="88">
        <f t="shared" si="7"/>
        <v>5230954.9409999996</v>
      </c>
      <c r="Q63" s="46" t="s">
        <v>307</v>
      </c>
      <c r="R63" s="46" t="s">
        <v>237</v>
      </c>
      <c r="S63" s="46" t="s">
        <v>308</v>
      </c>
      <c r="T63" s="73">
        <f t="shared" si="8"/>
        <v>258610.122</v>
      </c>
      <c r="U63" s="73">
        <f t="shared" si="3"/>
        <v>5230954.9409999996</v>
      </c>
      <c r="V63" s="74">
        <f t="shared" si="5"/>
        <v>5230954.9409999996</v>
      </c>
    </row>
    <row r="64" spans="1:28" x14ac:dyDescent="0.25">
      <c r="A64" s="46" t="s">
        <v>30</v>
      </c>
      <c r="B64" s="46" t="s">
        <v>429</v>
      </c>
      <c r="C64" s="46" t="s">
        <v>25</v>
      </c>
      <c r="D64" s="46" t="s">
        <v>306</v>
      </c>
      <c r="E64" s="46" t="s">
        <v>306</v>
      </c>
      <c r="F64" s="72">
        <v>0</v>
      </c>
      <c r="G64" s="72">
        <v>264792.32400000002</v>
      </c>
      <c r="H64" s="72">
        <v>0</v>
      </c>
      <c r="I64" s="72">
        <v>0</v>
      </c>
      <c r="J64" s="72">
        <v>0</v>
      </c>
      <c r="K64" s="72">
        <v>3719867.4029999999</v>
      </c>
      <c r="L64" s="72">
        <v>5344733.7659999998</v>
      </c>
      <c r="M64" s="72">
        <v>-1624866.3629999999</v>
      </c>
      <c r="N64" s="72">
        <v>0</v>
      </c>
      <c r="O64" s="88">
        <f t="shared" si="6"/>
        <v>3719867.4029999999</v>
      </c>
      <c r="P64" s="88">
        <f t="shared" si="7"/>
        <v>3719867.4029999999</v>
      </c>
      <c r="Q64" s="46" t="s">
        <v>307</v>
      </c>
      <c r="R64" s="46" t="s">
        <v>237</v>
      </c>
      <c r="S64" s="46" t="s">
        <v>308</v>
      </c>
      <c r="T64" s="73">
        <f t="shared" si="8"/>
        <v>264792.32400000002</v>
      </c>
      <c r="U64" s="73">
        <f t="shared" si="3"/>
        <v>3719867.4029999999</v>
      </c>
      <c r="V64" s="74">
        <f t="shared" si="5"/>
        <v>3719867.4029999999</v>
      </c>
    </row>
    <row r="65" spans="1:22" x14ac:dyDescent="0.25">
      <c r="A65" s="46" t="s">
        <v>31</v>
      </c>
      <c r="B65" s="46" t="s">
        <v>429</v>
      </c>
      <c r="C65" s="46" t="s">
        <v>27</v>
      </c>
      <c r="D65" s="46" t="s">
        <v>306</v>
      </c>
      <c r="E65" s="46" t="s">
        <v>306</v>
      </c>
      <c r="F65" s="72">
        <v>0</v>
      </c>
      <c r="G65" s="72">
        <v>262324.549</v>
      </c>
      <c r="H65" s="72">
        <v>0</v>
      </c>
      <c r="I65" s="72">
        <v>0</v>
      </c>
      <c r="J65" s="72">
        <v>0</v>
      </c>
      <c r="K65" s="72">
        <v>2575347.804</v>
      </c>
      <c r="L65" s="72">
        <v>7262979.3870000001</v>
      </c>
      <c r="M65" s="72">
        <v>-4687631.5829999996</v>
      </c>
      <c r="N65" s="72">
        <v>0</v>
      </c>
      <c r="O65" s="88">
        <f t="shared" si="6"/>
        <v>2575347.804</v>
      </c>
      <c r="P65" s="88">
        <f t="shared" si="7"/>
        <v>2575347.804</v>
      </c>
      <c r="Q65" s="46" t="s">
        <v>307</v>
      </c>
      <c r="R65" s="46" t="s">
        <v>237</v>
      </c>
      <c r="S65" s="46" t="s">
        <v>308</v>
      </c>
      <c r="T65" s="73">
        <f t="shared" si="8"/>
        <v>262324.549</v>
      </c>
      <c r="U65" s="73">
        <f t="shared" si="3"/>
        <v>2575347.804</v>
      </c>
      <c r="V65" s="74">
        <f t="shared" si="5"/>
        <v>2575347.804</v>
      </c>
    </row>
    <row r="66" spans="1:22" x14ac:dyDescent="0.25">
      <c r="A66" s="46" t="s">
        <v>32</v>
      </c>
      <c r="B66" s="46" t="s">
        <v>430</v>
      </c>
      <c r="C66" s="46" t="s">
        <v>19</v>
      </c>
      <c r="D66" s="46" t="s">
        <v>306</v>
      </c>
      <c r="E66" s="46" t="s">
        <v>306</v>
      </c>
      <c r="F66" s="72">
        <v>0</v>
      </c>
      <c r="G66" s="72">
        <v>260852.02499999999</v>
      </c>
      <c r="H66" s="72">
        <v>0</v>
      </c>
      <c r="I66" s="72">
        <v>0</v>
      </c>
      <c r="J66" s="72">
        <v>0</v>
      </c>
      <c r="K66" s="72">
        <v>62184.753999999703</v>
      </c>
      <c r="L66" s="72">
        <v>66208.735999999801</v>
      </c>
      <c r="M66" s="72">
        <v>-4023.98200000008</v>
      </c>
      <c r="N66" s="72">
        <v>0</v>
      </c>
      <c r="O66" s="88">
        <f t="shared" si="6"/>
        <v>62184.753999999703</v>
      </c>
      <c r="P66" s="88">
        <f t="shared" si="7"/>
        <v>62184.753999999703</v>
      </c>
      <c r="Q66" s="46" t="s">
        <v>307</v>
      </c>
      <c r="R66" s="46" t="s">
        <v>237</v>
      </c>
      <c r="S66" s="46" t="s">
        <v>308</v>
      </c>
      <c r="T66" s="73">
        <f t="shared" si="8"/>
        <v>260852.02499999999</v>
      </c>
      <c r="U66" s="73">
        <f t="shared" si="3"/>
        <v>62184.753999999703</v>
      </c>
      <c r="V66" s="74">
        <f t="shared" si="5"/>
        <v>62184.753999999703</v>
      </c>
    </row>
    <row r="67" spans="1:22" x14ac:dyDescent="0.25">
      <c r="A67" s="46" t="s">
        <v>33</v>
      </c>
      <c r="B67" s="46" t="s">
        <v>430</v>
      </c>
      <c r="C67" s="46" t="s">
        <v>23</v>
      </c>
      <c r="D67" s="46" t="s">
        <v>306</v>
      </c>
      <c r="E67" s="46" t="s">
        <v>306</v>
      </c>
      <c r="F67" s="72">
        <v>0</v>
      </c>
      <c r="G67" s="72">
        <v>258027.25450000001</v>
      </c>
      <c r="H67" s="72">
        <v>0</v>
      </c>
      <c r="I67" s="72">
        <v>0</v>
      </c>
      <c r="J67" s="72">
        <v>0</v>
      </c>
      <c r="K67" s="72">
        <v>37744.539000000303</v>
      </c>
      <c r="L67" s="72">
        <v>42023.664000000703</v>
      </c>
      <c r="M67" s="72">
        <v>-4279.1250000003502</v>
      </c>
      <c r="N67" s="72">
        <v>0</v>
      </c>
      <c r="O67" s="88">
        <f t="shared" si="6"/>
        <v>37744.539000000303</v>
      </c>
      <c r="P67" s="88">
        <f t="shared" si="7"/>
        <v>37744.539000000303</v>
      </c>
      <c r="Q67" s="46" t="s">
        <v>307</v>
      </c>
      <c r="R67" s="46" t="s">
        <v>237</v>
      </c>
      <c r="S67" s="46" t="s">
        <v>308</v>
      </c>
      <c r="T67" s="73">
        <f t="shared" si="8"/>
        <v>258027.25450000001</v>
      </c>
      <c r="U67" s="73">
        <f t="shared" si="3"/>
        <v>37744.539000000303</v>
      </c>
      <c r="V67" s="74">
        <f t="shared" si="5"/>
        <v>37744.539000000303</v>
      </c>
    </row>
    <row r="68" spans="1:22" x14ac:dyDescent="0.25">
      <c r="A68" s="46" t="s">
        <v>34</v>
      </c>
      <c r="B68" s="46" t="s">
        <v>430</v>
      </c>
      <c r="C68" s="46" t="s">
        <v>25</v>
      </c>
      <c r="D68" s="46" t="s">
        <v>306</v>
      </c>
      <c r="E68" s="46" t="s">
        <v>306</v>
      </c>
      <c r="F68" s="72">
        <v>0</v>
      </c>
      <c r="G68" s="72">
        <v>259143.492</v>
      </c>
      <c r="H68" s="72">
        <v>0</v>
      </c>
      <c r="I68" s="72">
        <v>0</v>
      </c>
      <c r="J68" s="72">
        <v>0</v>
      </c>
      <c r="K68" s="72">
        <v>45403.35</v>
      </c>
      <c r="L68" s="72">
        <v>48171.758000000496</v>
      </c>
      <c r="M68" s="72">
        <v>-2768.4080000005201</v>
      </c>
      <c r="N68" s="72">
        <v>0</v>
      </c>
      <c r="O68" s="88">
        <f t="shared" si="6"/>
        <v>45403.35</v>
      </c>
      <c r="P68" s="88">
        <f t="shared" si="7"/>
        <v>45403.35</v>
      </c>
      <c r="Q68" s="46" t="s">
        <v>307</v>
      </c>
      <c r="R68" s="46" t="s">
        <v>237</v>
      </c>
      <c r="S68" s="46" t="s">
        <v>308</v>
      </c>
      <c r="T68" s="73">
        <f t="shared" si="8"/>
        <v>259143.492</v>
      </c>
      <c r="U68" s="73">
        <f t="shared" si="3"/>
        <v>45403.35</v>
      </c>
      <c r="V68" s="74">
        <f t="shared" si="5"/>
        <v>45403.35</v>
      </c>
    </row>
    <row r="69" spans="1:22" x14ac:dyDescent="0.25">
      <c r="A69" s="46" t="s">
        <v>35</v>
      </c>
      <c r="B69" s="46" t="s">
        <v>430</v>
      </c>
      <c r="C69" s="46" t="s">
        <v>27</v>
      </c>
      <c r="D69" s="46" t="s">
        <v>306</v>
      </c>
      <c r="E69" s="46" t="s">
        <v>306</v>
      </c>
      <c r="F69" s="72">
        <v>0</v>
      </c>
      <c r="G69" s="72">
        <v>234979.89</v>
      </c>
      <c r="H69" s="72">
        <v>0</v>
      </c>
      <c r="I69" s="72">
        <v>0</v>
      </c>
      <c r="J69" s="72">
        <v>0</v>
      </c>
      <c r="K69" s="72">
        <v>39338.896000000197</v>
      </c>
      <c r="L69" s="72">
        <v>62856.817000000301</v>
      </c>
      <c r="M69" s="72">
        <v>-23517.9210000001</v>
      </c>
      <c r="N69" s="72">
        <v>0</v>
      </c>
      <c r="O69" s="88">
        <f t="shared" si="6"/>
        <v>39338.896000000197</v>
      </c>
      <c r="P69" s="88">
        <f t="shared" si="7"/>
        <v>39338.896000000197</v>
      </c>
      <c r="Q69" s="46" t="s">
        <v>307</v>
      </c>
      <c r="R69" s="46" t="s">
        <v>237</v>
      </c>
      <c r="S69" s="46" t="s">
        <v>308</v>
      </c>
      <c r="T69" s="73">
        <f t="shared" si="8"/>
        <v>234979.89</v>
      </c>
      <c r="U69" s="73">
        <f t="shared" si="3"/>
        <v>39338.896000000197</v>
      </c>
      <c r="V69" s="74">
        <f t="shared" si="5"/>
        <v>39338.896000000197</v>
      </c>
    </row>
    <row r="70" spans="1:22" x14ac:dyDescent="0.25">
      <c r="A70" s="46" t="s">
        <v>36</v>
      </c>
      <c r="B70" s="46" t="s">
        <v>431</v>
      </c>
      <c r="C70" s="46" t="s">
        <v>19</v>
      </c>
      <c r="D70" s="46" t="s">
        <v>306</v>
      </c>
      <c r="E70" s="46" t="s">
        <v>306</v>
      </c>
      <c r="F70" s="72">
        <v>0</v>
      </c>
      <c r="G70" s="72">
        <v>261258.973</v>
      </c>
      <c r="H70" s="72">
        <v>0</v>
      </c>
      <c r="I70" s="72">
        <v>0</v>
      </c>
      <c r="J70" s="72">
        <v>0</v>
      </c>
      <c r="K70" s="72">
        <v>3160.8040000000301</v>
      </c>
      <c r="L70" s="72">
        <v>18421.838000000698</v>
      </c>
      <c r="M70" s="72">
        <v>-15261.0340000007</v>
      </c>
      <c r="N70" s="72">
        <v>0</v>
      </c>
      <c r="O70" s="88">
        <f t="shared" si="6"/>
        <v>3160.8040000000301</v>
      </c>
      <c r="P70" s="88">
        <f t="shared" si="7"/>
        <v>3160.8040000000301</v>
      </c>
      <c r="Q70" s="46" t="s">
        <v>307</v>
      </c>
      <c r="R70" s="46" t="s">
        <v>237</v>
      </c>
      <c r="S70" s="46" t="s">
        <v>308</v>
      </c>
      <c r="T70" s="73">
        <f t="shared" si="8"/>
        <v>261258.973</v>
      </c>
      <c r="U70" s="73">
        <f t="shared" si="3"/>
        <v>3160.8040000000301</v>
      </c>
      <c r="V70" s="74">
        <f t="shared" si="5"/>
        <v>3160.8040000000301</v>
      </c>
    </row>
    <row r="71" spans="1:22" x14ac:dyDescent="0.25">
      <c r="A71" s="46" t="s">
        <v>37</v>
      </c>
      <c r="B71" s="46" t="s">
        <v>431</v>
      </c>
      <c r="C71" s="46" t="s">
        <v>23</v>
      </c>
      <c r="D71" s="46" t="s">
        <v>306</v>
      </c>
      <c r="E71" s="46" t="s">
        <v>306</v>
      </c>
      <c r="F71" s="72">
        <v>0</v>
      </c>
      <c r="G71" s="72">
        <v>259578.9155</v>
      </c>
      <c r="H71" s="72">
        <v>0</v>
      </c>
      <c r="I71" s="72">
        <v>0</v>
      </c>
      <c r="J71" s="72">
        <v>0</v>
      </c>
      <c r="K71" s="72">
        <v>29160.371999999501</v>
      </c>
      <c r="L71" s="72">
        <v>32529.654000000501</v>
      </c>
      <c r="M71" s="72">
        <v>-3369.2820000010402</v>
      </c>
      <c r="N71" s="72">
        <v>0</v>
      </c>
      <c r="O71" s="88">
        <f t="shared" si="6"/>
        <v>29160.371999999501</v>
      </c>
      <c r="P71" s="88">
        <f t="shared" si="7"/>
        <v>29160.371999999501</v>
      </c>
      <c r="Q71" s="46" t="s">
        <v>307</v>
      </c>
      <c r="R71" s="46" t="s">
        <v>237</v>
      </c>
      <c r="S71" s="46" t="s">
        <v>308</v>
      </c>
      <c r="T71" s="73">
        <f t="shared" si="8"/>
        <v>259578.9155</v>
      </c>
      <c r="U71" s="73">
        <f t="shared" si="3"/>
        <v>29160.371999999501</v>
      </c>
      <c r="V71" s="74">
        <f t="shared" si="5"/>
        <v>29160.371999999501</v>
      </c>
    </row>
    <row r="72" spans="1:22" x14ac:dyDescent="0.25">
      <c r="A72" s="46" t="s">
        <v>38</v>
      </c>
      <c r="B72" s="46" t="s">
        <v>431</v>
      </c>
      <c r="C72" s="46" t="s">
        <v>25</v>
      </c>
      <c r="D72" s="46" t="s">
        <v>306</v>
      </c>
      <c r="E72" s="46" t="s">
        <v>306</v>
      </c>
      <c r="F72" s="72">
        <v>0</v>
      </c>
      <c r="G72" s="72">
        <v>264792.32400000002</v>
      </c>
      <c r="H72" s="72">
        <v>0</v>
      </c>
      <c r="I72" s="72">
        <v>0</v>
      </c>
      <c r="J72" s="72">
        <v>0</v>
      </c>
      <c r="K72" s="72">
        <v>89341.909000001295</v>
      </c>
      <c r="L72" s="72">
        <v>118003.84600000099</v>
      </c>
      <c r="M72" s="72">
        <v>-28661.9369999999</v>
      </c>
      <c r="N72" s="72">
        <v>0</v>
      </c>
      <c r="O72" s="88">
        <f t="shared" si="6"/>
        <v>89341.909000001295</v>
      </c>
      <c r="P72" s="88">
        <f t="shared" si="7"/>
        <v>89341.909000001295</v>
      </c>
      <c r="Q72" s="46" t="s">
        <v>307</v>
      </c>
      <c r="R72" s="46" t="s">
        <v>237</v>
      </c>
      <c r="S72" s="46" t="s">
        <v>308</v>
      </c>
      <c r="T72" s="73">
        <f t="shared" si="8"/>
        <v>264792.32400000002</v>
      </c>
      <c r="U72" s="73">
        <f t="shared" si="3"/>
        <v>89341.909000001295</v>
      </c>
      <c r="V72" s="74">
        <f t="shared" si="5"/>
        <v>89341.909000001295</v>
      </c>
    </row>
    <row r="73" spans="1:22" x14ac:dyDescent="0.25">
      <c r="A73" s="46" t="s">
        <v>39</v>
      </c>
      <c r="B73" s="46" t="s">
        <v>431</v>
      </c>
      <c r="C73" s="46" t="s">
        <v>27</v>
      </c>
      <c r="D73" s="46" t="s">
        <v>306</v>
      </c>
      <c r="E73" s="46" t="s">
        <v>306</v>
      </c>
      <c r="F73" s="72">
        <v>0</v>
      </c>
      <c r="G73" s="72">
        <v>262591.011</v>
      </c>
      <c r="H73" s="72">
        <v>0</v>
      </c>
      <c r="I73" s="72">
        <v>0</v>
      </c>
      <c r="J73" s="72">
        <v>0</v>
      </c>
      <c r="K73" s="72">
        <v>195984.08500000101</v>
      </c>
      <c r="L73" s="72">
        <v>279677.24100000103</v>
      </c>
      <c r="M73" s="72">
        <v>-83693.156000000294</v>
      </c>
      <c r="N73" s="72">
        <v>0</v>
      </c>
      <c r="O73" s="88">
        <f t="shared" si="6"/>
        <v>195984.08500000101</v>
      </c>
      <c r="P73" s="88">
        <f t="shared" si="7"/>
        <v>195984.08500000101</v>
      </c>
      <c r="Q73" s="46" t="s">
        <v>307</v>
      </c>
      <c r="R73" s="46" t="s">
        <v>237</v>
      </c>
      <c r="S73" s="46" t="s">
        <v>308</v>
      </c>
      <c r="T73" s="73">
        <f t="shared" si="8"/>
        <v>262591.011</v>
      </c>
      <c r="U73" s="73">
        <f t="shared" si="3"/>
        <v>195984.08500000101</v>
      </c>
      <c r="V73" s="74">
        <f t="shared" si="5"/>
        <v>195984.08500000101</v>
      </c>
    </row>
    <row r="74" spans="1:22" x14ac:dyDescent="0.25">
      <c r="A74" s="46" t="s">
        <v>40</v>
      </c>
      <c r="B74" s="46" t="s">
        <v>432</v>
      </c>
      <c r="C74" s="46" t="s">
        <v>19</v>
      </c>
      <c r="D74" s="46" t="s">
        <v>306</v>
      </c>
      <c r="E74" s="46" t="s">
        <v>306</v>
      </c>
      <c r="F74" s="72">
        <v>0</v>
      </c>
      <c r="G74" s="72">
        <v>260292.21549999999</v>
      </c>
      <c r="H74" s="72">
        <v>0</v>
      </c>
      <c r="I74" s="72">
        <v>0</v>
      </c>
      <c r="J74" s="72">
        <v>0</v>
      </c>
      <c r="K74" s="72">
        <v>163213.94799999901</v>
      </c>
      <c r="L74" s="72">
        <v>423691.50100000098</v>
      </c>
      <c r="M74" s="72">
        <v>-260477.55300000199</v>
      </c>
      <c r="N74" s="72">
        <v>0</v>
      </c>
      <c r="O74" s="88">
        <f t="shared" ref="O74:O81" si="9">IF(K74&lt;0,0,K74)</f>
        <v>163213.94799999901</v>
      </c>
      <c r="P74" s="88">
        <f t="shared" ref="P74:P81" si="10">N74+O74</f>
        <v>163213.94799999901</v>
      </c>
      <c r="Q74" s="46" t="s">
        <v>307</v>
      </c>
      <c r="R74" s="46" t="s">
        <v>237</v>
      </c>
      <c r="S74" s="46" t="s">
        <v>308</v>
      </c>
      <c r="T74" s="73">
        <f t="shared" si="8"/>
        <v>260292.21549999999</v>
      </c>
      <c r="U74" s="73">
        <f t="shared" si="3"/>
        <v>163213.94799999901</v>
      </c>
      <c r="V74" s="74">
        <f t="shared" si="5"/>
        <v>163213.94799999901</v>
      </c>
    </row>
    <row r="75" spans="1:22" x14ac:dyDescent="0.25">
      <c r="A75" s="46" t="s">
        <v>41</v>
      </c>
      <c r="B75" s="46" t="s">
        <v>432</v>
      </c>
      <c r="C75" s="46" t="s">
        <v>23</v>
      </c>
      <c r="D75" s="46" t="s">
        <v>306</v>
      </c>
      <c r="E75" s="46" t="s">
        <v>306</v>
      </c>
      <c r="F75" s="72">
        <v>0</v>
      </c>
      <c r="G75" s="72">
        <v>258941.5275</v>
      </c>
      <c r="H75" s="72">
        <v>0</v>
      </c>
      <c r="I75" s="72">
        <v>0</v>
      </c>
      <c r="J75" s="72">
        <v>0</v>
      </c>
      <c r="K75" s="72">
        <v>356957.26699999999</v>
      </c>
      <c r="L75" s="72">
        <v>484375.88800000102</v>
      </c>
      <c r="M75" s="72">
        <v>-127418.621000001</v>
      </c>
      <c r="N75" s="72">
        <v>0</v>
      </c>
      <c r="O75" s="88">
        <f t="shared" si="9"/>
        <v>356957.26699999999</v>
      </c>
      <c r="P75" s="88">
        <f t="shared" si="10"/>
        <v>356957.26699999999</v>
      </c>
      <c r="Q75" s="46" t="s">
        <v>307</v>
      </c>
      <c r="R75" s="46" t="s">
        <v>237</v>
      </c>
      <c r="S75" s="46" t="s">
        <v>308</v>
      </c>
      <c r="T75" s="73">
        <f t="shared" si="8"/>
        <v>258941.5275</v>
      </c>
      <c r="U75" s="73">
        <f t="shared" ref="U75:U81" si="11">O75</f>
        <v>356957.26699999999</v>
      </c>
      <c r="V75" s="74">
        <f t="shared" si="5"/>
        <v>356957.26699999999</v>
      </c>
    </row>
    <row r="76" spans="1:22" x14ac:dyDescent="0.25">
      <c r="A76" s="46" t="s">
        <v>42</v>
      </c>
      <c r="B76" s="46" t="s">
        <v>432</v>
      </c>
      <c r="C76" s="46" t="s">
        <v>25</v>
      </c>
      <c r="D76" s="46" t="s">
        <v>306</v>
      </c>
      <c r="E76" s="46" t="s">
        <v>306</v>
      </c>
      <c r="F76" s="72">
        <v>0</v>
      </c>
      <c r="G76" s="72">
        <v>264545.23700000002</v>
      </c>
      <c r="H76" s="72">
        <v>0</v>
      </c>
      <c r="I76" s="72">
        <v>0</v>
      </c>
      <c r="J76" s="72">
        <v>0</v>
      </c>
      <c r="K76" s="72">
        <v>-702182.33100000001</v>
      </c>
      <c r="L76" s="72">
        <v>429157.30099999998</v>
      </c>
      <c r="M76" s="72">
        <v>-1131339.632</v>
      </c>
      <c r="N76" s="72">
        <v>0</v>
      </c>
      <c r="O76" s="88">
        <f t="shared" si="9"/>
        <v>0</v>
      </c>
      <c r="P76" s="88">
        <f t="shared" si="10"/>
        <v>0</v>
      </c>
      <c r="Q76" s="46" t="s">
        <v>307</v>
      </c>
      <c r="R76" s="46" t="s">
        <v>237</v>
      </c>
      <c r="S76" s="46" t="s">
        <v>308</v>
      </c>
      <c r="T76" s="73">
        <f t="shared" si="8"/>
        <v>264545.23700000002</v>
      </c>
      <c r="U76" s="73">
        <f t="shared" si="11"/>
        <v>0</v>
      </c>
      <c r="V76" s="74">
        <f t="shared" si="5"/>
        <v>0</v>
      </c>
    </row>
    <row r="77" spans="1:22" x14ac:dyDescent="0.25">
      <c r="A77" s="46" t="s">
        <v>43</v>
      </c>
      <c r="B77" s="46" t="s">
        <v>432</v>
      </c>
      <c r="C77" s="46" t="s">
        <v>27</v>
      </c>
      <c r="D77" s="46" t="s">
        <v>306</v>
      </c>
      <c r="E77" s="46" t="s">
        <v>306</v>
      </c>
      <c r="F77" s="72">
        <v>0</v>
      </c>
      <c r="G77" s="72">
        <v>262076.948</v>
      </c>
      <c r="H77" s="72">
        <v>0</v>
      </c>
      <c r="I77" s="72">
        <v>0</v>
      </c>
      <c r="J77" s="72">
        <v>0</v>
      </c>
      <c r="K77" s="72">
        <v>-792031.14</v>
      </c>
      <c r="L77" s="72">
        <v>820228.27599999995</v>
      </c>
      <c r="M77" s="72">
        <v>-1612259.416</v>
      </c>
      <c r="N77" s="72">
        <v>0</v>
      </c>
      <c r="O77" s="88">
        <f t="shared" si="9"/>
        <v>0</v>
      </c>
      <c r="P77" s="88">
        <f t="shared" si="10"/>
        <v>0</v>
      </c>
      <c r="Q77" s="46" t="s">
        <v>307</v>
      </c>
      <c r="R77" s="46" t="s">
        <v>237</v>
      </c>
      <c r="S77" s="46" t="s">
        <v>308</v>
      </c>
      <c r="T77" s="73">
        <f t="shared" si="8"/>
        <v>262076.948</v>
      </c>
      <c r="U77" s="73">
        <f t="shared" si="11"/>
        <v>0</v>
      </c>
      <c r="V77" s="74">
        <f t="shared" si="5"/>
        <v>0</v>
      </c>
    </row>
    <row r="78" spans="1:22" x14ac:dyDescent="0.25">
      <c r="A78" s="46" t="s">
        <v>44</v>
      </c>
      <c r="B78" s="46" t="s">
        <v>433</v>
      </c>
      <c r="C78" s="46" t="s">
        <v>19</v>
      </c>
      <c r="D78" s="46" t="s">
        <v>306</v>
      </c>
      <c r="E78" s="46" t="s">
        <v>306</v>
      </c>
      <c r="F78" s="72">
        <v>0</v>
      </c>
      <c r="G78" s="72">
        <v>261258.973</v>
      </c>
      <c r="H78" s="72">
        <v>0</v>
      </c>
      <c r="I78" s="72">
        <v>0</v>
      </c>
      <c r="J78" s="72">
        <v>0</v>
      </c>
      <c r="K78" s="72">
        <v>99111.566999999195</v>
      </c>
      <c r="L78" s="72">
        <v>227624.128999999</v>
      </c>
      <c r="M78" s="72">
        <v>-128512.56200000001</v>
      </c>
      <c r="N78" s="72">
        <v>0</v>
      </c>
      <c r="O78" s="88">
        <f t="shared" si="9"/>
        <v>99111.566999999195</v>
      </c>
      <c r="P78" s="88">
        <f t="shared" si="10"/>
        <v>99111.566999999195</v>
      </c>
      <c r="Q78" s="46" t="s">
        <v>307</v>
      </c>
      <c r="R78" s="46" t="s">
        <v>237</v>
      </c>
      <c r="S78" s="46" t="s">
        <v>308</v>
      </c>
      <c r="T78" s="73">
        <f t="shared" si="8"/>
        <v>261258.973</v>
      </c>
      <c r="U78" s="73">
        <f t="shared" si="11"/>
        <v>99111.566999999195</v>
      </c>
      <c r="V78" s="74">
        <f t="shared" si="5"/>
        <v>99111.566999999195</v>
      </c>
    </row>
    <row r="79" spans="1:22" x14ac:dyDescent="0.25">
      <c r="A79" s="46" t="s">
        <v>45</v>
      </c>
      <c r="B79" s="46" t="s">
        <v>433</v>
      </c>
      <c r="C79" s="46" t="s">
        <v>23</v>
      </c>
      <c r="D79" s="46" t="s">
        <v>306</v>
      </c>
      <c r="E79" s="46" t="s">
        <v>306</v>
      </c>
      <c r="F79" s="72">
        <v>0</v>
      </c>
      <c r="G79" s="72">
        <v>259578.9155</v>
      </c>
      <c r="H79" s="72">
        <v>0</v>
      </c>
      <c r="I79" s="72">
        <v>0</v>
      </c>
      <c r="J79" s="72">
        <v>0</v>
      </c>
      <c r="K79" s="72">
        <v>130812.053000001</v>
      </c>
      <c r="L79" s="72">
        <v>252836.69200000001</v>
      </c>
      <c r="M79" s="72">
        <v>-122024.639</v>
      </c>
      <c r="N79" s="72">
        <v>0</v>
      </c>
      <c r="O79" s="88">
        <f t="shared" si="9"/>
        <v>130812.053000001</v>
      </c>
      <c r="P79" s="88">
        <f t="shared" si="10"/>
        <v>130812.053000001</v>
      </c>
      <c r="Q79" s="46" t="s">
        <v>307</v>
      </c>
      <c r="R79" s="46" t="s">
        <v>237</v>
      </c>
      <c r="S79" s="46" t="s">
        <v>308</v>
      </c>
      <c r="T79" s="73">
        <f t="shared" si="8"/>
        <v>259578.9155</v>
      </c>
      <c r="U79" s="73">
        <f t="shared" si="11"/>
        <v>130812.053000001</v>
      </c>
      <c r="V79" s="74">
        <f t="shared" si="5"/>
        <v>130812.053000001</v>
      </c>
    </row>
    <row r="80" spans="1:22" x14ac:dyDescent="0.25">
      <c r="A80" s="46" t="s">
        <v>46</v>
      </c>
      <c r="B80" s="46" t="s">
        <v>433</v>
      </c>
      <c r="C80" s="46" t="s">
        <v>25</v>
      </c>
      <c r="D80" s="46" t="s">
        <v>306</v>
      </c>
      <c r="E80" s="46" t="s">
        <v>306</v>
      </c>
      <c r="F80" s="72">
        <v>0</v>
      </c>
      <c r="G80" s="72">
        <v>264792.32400000002</v>
      </c>
      <c r="H80" s="72">
        <v>0</v>
      </c>
      <c r="I80" s="72">
        <v>0</v>
      </c>
      <c r="J80" s="72">
        <v>0</v>
      </c>
      <c r="K80" s="72">
        <v>147004.394</v>
      </c>
      <c r="L80" s="72">
        <v>414707.60600000003</v>
      </c>
      <c r="M80" s="72">
        <v>-267703.21199999901</v>
      </c>
      <c r="N80" s="72">
        <v>0</v>
      </c>
      <c r="O80" s="88">
        <f t="shared" si="9"/>
        <v>147004.394</v>
      </c>
      <c r="P80" s="88">
        <f t="shared" si="10"/>
        <v>147004.394</v>
      </c>
      <c r="Q80" s="46" t="s">
        <v>307</v>
      </c>
      <c r="R80" s="46" t="s">
        <v>237</v>
      </c>
      <c r="S80" s="46" t="s">
        <v>308</v>
      </c>
      <c r="T80" s="73">
        <f t="shared" si="8"/>
        <v>264792.32400000002</v>
      </c>
      <c r="U80" s="73">
        <f t="shared" si="11"/>
        <v>147004.394</v>
      </c>
      <c r="V80" s="74">
        <f t="shared" si="5"/>
        <v>147004.394</v>
      </c>
    </row>
    <row r="81" spans="1:22" x14ac:dyDescent="0.25">
      <c r="A81" s="46" t="s">
        <v>47</v>
      </c>
      <c r="B81" s="46" t="s">
        <v>433</v>
      </c>
      <c r="C81" s="46" t="s">
        <v>27</v>
      </c>
      <c r="D81" s="46" t="s">
        <v>306</v>
      </c>
      <c r="E81" s="46" t="s">
        <v>306</v>
      </c>
      <c r="F81" s="72">
        <v>0</v>
      </c>
      <c r="G81" s="72">
        <v>262581.4865</v>
      </c>
      <c r="H81" s="72">
        <v>0</v>
      </c>
      <c r="I81" s="72">
        <v>0</v>
      </c>
      <c r="J81" s="72">
        <v>0</v>
      </c>
      <c r="K81" s="72">
        <v>312143.05599999899</v>
      </c>
      <c r="L81" s="72">
        <v>591010.29499999899</v>
      </c>
      <c r="M81" s="72">
        <v>-278867.239</v>
      </c>
      <c r="N81" s="72">
        <v>0</v>
      </c>
      <c r="O81" s="88">
        <f t="shared" si="9"/>
        <v>312143.05599999899</v>
      </c>
      <c r="P81" s="88">
        <f t="shared" si="10"/>
        <v>312143.05599999899</v>
      </c>
      <c r="Q81" s="46" t="s">
        <v>307</v>
      </c>
      <c r="R81" s="46" t="s">
        <v>237</v>
      </c>
      <c r="S81" s="46" t="s">
        <v>308</v>
      </c>
      <c r="T81" s="73">
        <f t="shared" si="8"/>
        <v>262581.4865</v>
      </c>
      <c r="U81" s="73">
        <f t="shared" si="11"/>
        <v>312143.05599999899</v>
      </c>
      <c r="V81" s="74">
        <f t="shared" si="5"/>
        <v>312143.05599999899</v>
      </c>
    </row>
  </sheetData>
  <sortState xmlns:xlrd2="http://schemas.microsoft.com/office/spreadsheetml/2017/richdata2" ref="A10:S81">
    <sortCondition ref="D10:D81"/>
  </sortState>
  <hyperlinks>
    <hyperlink ref="B5" r:id="rId1" display="https://www.emi.ea.govt.nz/Wholesale/Datasets/_AdditionalInformation/SupportingInformationAndAnalysis/2019/20190723_TPM_2019_IssuesPaper/2019_Proposal_Impacts_modelling" xr:uid="{6BDF0AC9-BEB3-43C8-8319-1B14BDA8C5AB}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33DF3-5762-4D14-8949-6BC6BFA32C0F}">
  <dimension ref="A1:S132"/>
  <sheetViews>
    <sheetView showGridLines="0" zoomScale="55" zoomScaleNormal="55" workbookViewId="0"/>
  </sheetViews>
  <sheetFormatPr defaultRowHeight="15" x14ac:dyDescent="0.25"/>
  <cols>
    <col min="1" max="1" width="21.28515625" bestFit="1" customWidth="1"/>
    <col min="2" max="2" width="14.28515625" customWidth="1"/>
    <col min="3" max="3" width="11.42578125" bestFit="1" customWidth="1"/>
    <col min="4" max="4" width="14.28515625" customWidth="1"/>
    <col min="5" max="5" width="12.42578125" bestFit="1" customWidth="1"/>
    <col min="6" max="6" width="15.42578125" customWidth="1"/>
    <col min="7" max="7" width="10.42578125" bestFit="1" customWidth="1"/>
    <col min="8" max="8" width="12.5703125" customWidth="1"/>
    <col min="9" max="9" width="11.42578125" bestFit="1" customWidth="1"/>
    <col min="10" max="10" width="14" bestFit="1" customWidth="1"/>
    <col min="11" max="11" width="12.42578125" bestFit="1" customWidth="1"/>
    <col min="12" max="12" width="13.7109375" bestFit="1" customWidth="1"/>
    <col min="13" max="13" width="11.42578125" bestFit="1" customWidth="1"/>
    <col min="14" max="14" width="14.140625" customWidth="1"/>
  </cols>
  <sheetData>
    <row r="1" spans="1:19" ht="26.25" x14ac:dyDescent="0.4">
      <c r="A1" s="150" t="s">
        <v>659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9" s="82" customFormat="1" x14ac:dyDescent="0.25"/>
    <row r="3" spans="1:19" x14ac:dyDescent="0.25">
      <c r="A3" s="82" t="s">
        <v>624</v>
      </c>
      <c r="B3" s="82" t="s">
        <v>625</v>
      </c>
      <c r="C3" s="1"/>
      <c r="S3" t="s">
        <v>510</v>
      </c>
    </row>
    <row r="4" spans="1:19" x14ac:dyDescent="0.25">
      <c r="B4" s="83" t="s">
        <v>630</v>
      </c>
      <c r="S4" t="s">
        <v>509</v>
      </c>
    </row>
    <row r="5" spans="1:19" x14ac:dyDescent="0.25">
      <c r="A5" t="s">
        <v>508</v>
      </c>
      <c r="B5" s="81" t="s">
        <v>623</v>
      </c>
    </row>
    <row r="6" spans="1:19" x14ac:dyDescent="0.25">
      <c r="B6" t="s">
        <v>631</v>
      </c>
      <c r="C6" s="1"/>
    </row>
    <row r="9" spans="1:19" s="1" customFormat="1" x14ac:dyDescent="0.25">
      <c r="B9" s="5" t="s">
        <v>437</v>
      </c>
      <c r="C9" s="5"/>
      <c r="D9" s="5" t="s">
        <v>429</v>
      </c>
      <c r="E9" s="5"/>
      <c r="F9" s="5" t="s">
        <v>430</v>
      </c>
      <c r="G9" s="5"/>
      <c r="H9" s="5" t="s">
        <v>431</v>
      </c>
      <c r="I9" s="5"/>
      <c r="J9" s="5" t="s">
        <v>432</v>
      </c>
      <c r="K9" s="5"/>
      <c r="L9" s="5" t="s">
        <v>433</v>
      </c>
      <c r="M9" s="5"/>
      <c r="N9" s="3"/>
    </row>
    <row r="10" spans="1:19" s="1" customFormat="1" x14ac:dyDescent="0.25">
      <c r="A10" s="85" t="s">
        <v>427</v>
      </c>
      <c r="B10" s="71" t="s">
        <v>438</v>
      </c>
      <c r="C10" s="71" t="s">
        <v>439</v>
      </c>
      <c r="D10" s="71" t="s">
        <v>438</v>
      </c>
      <c r="E10" s="71" t="s">
        <v>439</v>
      </c>
      <c r="F10" s="71" t="s">
        <v>438</v>
      </c>
      <c r="G10" s="71" t="s">
        <v>439</v>
      </c>
      <c r="H10" s="71" t="s">
        <v>438</v>
      </c>
      <c r="I10" s="71" t="s">
        <v>439</v>
      </c>
      <c r="J10" s="71" t="s">
        <v>438</v>
      </c>
      <c r="K10" s="71" t="s">
        <v>439</v>
      </c>
      <c r="L10" s="71" t="s">
        <v>438</v>
      </c>
      <c r="M10" s="71" t="s">
        <v>439</v>
      </c>
      <c r="N10" s="3"/>
    </row>
    <row r="11" spans="1:19" x14ac:dyDescent="0.25">
      <c r="A11" s="46" t="s">
        <v>21</v>
      </c>
      <c r="B11" s="86">
        <v>0</v>
      </c>
      <c r="C11" s="86">
        <v>967066.48975645797</v>
      </c>
      <c r="D11" s="87">
        <v>0</v>
      </c>
      <c r="E11" s="87">
        <v>7700646.7585141985</v>
      </c>
      <c r="F11" s="87">
        <v>0</v>
      </c>
      <c r="G11" s="87">
        <v>120158.52629542246</v>
      </c>
      <c r="H11" s="87">
        <v>0</v>
      </c>
      <c r="I11" s="87">
        <v>592364.83507961547</v>
      </c>
      <c r="J11" s="87">
        <v>0</v>
      </c>
      <c r="K11" s="87">
        <v>411454.0921106122</v>
      </c>
      <c r="L11" s="87">
        <v>0</v>
      </c>
      <c r="M11" s="87">
        <v>537410.06569984206</v>
      </c>
      <c r="N11" s="3"/>
    </row>
    <row r="12" spans="1:19" x14ac:dyDescent="0.25">
      <c r="A12" s="46" t="s">
        <v>103</v>
      </c>
      <c r="B12" s="86">
        <v>0</v>
      </c>
      <c r="C12" s="86">
        <v>1773421.6492959985</v>
      </c>
      <c r="D12" s="87">
        <v>0</v>
      </c>
      <c r="E12" s="87">
        <v>14173630.219980342</v>
      </c>
      <c r="F12" s="87">
        <v>0</v>
      </c>
      <c r="G12" s="87">
        <v>72465.066908256456</v>
      </c>
      <c r="H12" s="87">
        <v>0</v>
      </c>
      <c r="I12" s="87">
        <v>890416.71330907126</v>
      </c>
      <c r="J12" s="87">
        <v>0</v>
      </c>
      <c r="K12" s="87">
        <v>411225.42543338187</v>
      </c>
      <c r="L12" s="87">
        <v>0</v>
      </c>
      <c r="M12" s="87">
        <v>599739.3950981684</v>
      </c>
      <c r="N12" s="3"/>
    </row>
    <row r="13" spans="1:19" x14ac:dyDescent="0.25">
      <c r="A13" s="46" t="s">
        <v>171</v>
      </c>
      <c r="B13" s="86">
        <v>0</v>
      </c>
      <c r="C13" s="86">
        <v>9540.7599999999693</v>
      </c>
      <c r="D13" s="87">
        <v>0</v>
      </c>
      <c r="E13" s="87">
        <v>666107.51799999992</v>
      </c>
      <c r="F13" s="87">
        <v>0</v>
      </c>
      <c r="G13" s="87">
        <v>8348.6742500000946</v>
      </c>
      <c r="H13" s="87">
        <v>0</v>
      </c>
      <c r="I13" s="87">
        <v>16769.996500000023</v>
      </c>
      <c r="J13" s="87">
        <v>0</v>
      </c>
      <c r="K13" s="87">
        <v>41065.063749999972</v>
      </c>
      <c r="L13" s="87">
        <v>0</v>
      </c>
      <c r="M13" s="87">
        <v>95239.344749999975</v>
      </c>
      <c r="N13" s="3"/>
    </row>
    <row r="14" spans="1:19" x14ac:dyDescent="0.25">
      <c r="A14" s="46" t="s">
        <v>290</v>
      </c>
      <c r="B14" s="86">
        <v>0</v>
      </c>
      <c r="C14" s="86">
        <v>81138.768499999947</v>
      </c>
      <c r="D14" s="87">
        <v>5.0867499999999994</v>
      </c>
      <c r="E14" s="87">
        <v>680938.71375</v>
      </c>
      <c r="F14" s="87">
        <v>0</v>
      </c>
      <c r="G14" s="87">
        <v>6077.2462499999565</v>
      </c>
      <c r="H14" s="87">
        <v>9.9999999999977993E-4</v>
      </c>
      <c r="I14" s="87">
        <v>38419.426999999923</v>
      </c>
      <c r="J14" s="87">
        <v>9.7499999999999757E-3</v>
      </c>
      <c r="K14" s="87">
        <v>20518.728749999977</v>
      </c>
      <c r="L14" s="87">
        <v>1.049999999999995E-2</v>
      </c>
      <c r="M14" s="87">
        <v>30350.201000000117</v>
      </c>
      <c r="N14" s="3"/>
    </row>
    <row r="15" spans="1:19" x14ac:dyDescent="0.25">
      <c r="A15" s="46" t="s">
        <v>407</v>
      </c>
      <c r="B15" s="86">
        <v>0</v>
      </c>
      <c r="C15" s="86">
        <v>20955.3087499998</v>
      </c>
      <c r="D15" s="87">
        <v>0</v>
      </c>
      <c r="E15" s="87">
        <v>1883025.6484999999</v>
      </c>
      <c r="F15" s="87">
        <v>0</v>
      </c>
      <c r="G15" s="87">
        <v>19197.93150000005</v>
      </c>
      <c r="H15" s="87">
        <v>0</v>
      </c>
      <c r="I15" s="87">
        <v>34212.736000000063</v>
      </c>
      <c r="J15" s="87">
        <v>0</v>
      </c>
      <c r="K15" s="87">
        <v>65235.502499999951</v>
      </c>
      <c r="L15" s="87">
        <v>0</v>
      </c>
      <c r="M15" s="87">
        <v>27660.179750000272</v>
      </c>
    </row>
    <row r="16" spans="1:19" x14ac:dyDescent="0.25">
      <c r="A16" s="46" t="s">
        <v>121</v>
      </c>
      <c r="B16" s="86">
        <v>647543.03174999997</v>
      </c>
      <c r="C16" s="86">
        <v>6802.6827950000197</v>
      </c>
      <c r="D16" s="87">
        <v>113142261.911</v>
      </c>
      <c r="E16" s="87">
        <v>192860.16080750001</v>
      </c>
      <c r="F16" s="87">
        <v>1928530.7637500002</v>
      </c>
      <c r="G16" s="87">
        <v>1233.4397025000014</v>
      </c>
      <c r="H16" s="87">
        <v>15461.660250000001</v>
      </c>
      <c r="I16" s="87">
        <v>2825.5908250000425</v>
      </c>
      <c r="J16" s="87">
        <v>8153157.0704999994</v>
      </c>
      <c r="K16" s="87">
        <v>28799.401432499995</v>
      </c>
      <c r="L16" s="87">
        <v>46938639.63775</v>
      </c>
      <c r="M16" s="87">
        <v>26631.155505000021</v>
      </c>
    </row>
    <row r="17" spans="1:13" x14ac:dyDescent="0.25">
      <c r="A17" s="46" t="s">
        <v>88</v>
      </c>
      <c r="B17" s="86">
        <v>0</v>
      </c>
      <c r="C17" s="86">
        <v>98413.190847499849</v>
      </c>
      <c r="D17" s="87">
        <v>0</v>
      </c>
      <c r="E17" s="87">
        <v>9557807.7050525006</v>
      </c>
      <c r="F17" s="87">
        <v>0</v>
      </c>
      <c r="G17" s="87">
        <v>86882.426439999399</v>
      </c>
      <c r="H17" s="87">
        <v>0</v>
      </c>
      <c r="I17" s="87">
        <v>168165.82933499981</v>
      </c>
      <c r="J17" s="87">
        <v>0</v>
      </c>
      <c r="K17" s="87">
        <v>3603421.2626574999</v>
      </c>
      <c r="L17" s="87">
        <v>0</v>
      </c>
      <c r="M17" s="87">
        <v>3110815.9016200006</v>
      </c>
    </row>
    <row r="18" spans="1:13" x14ac:dyDescent="0.25">
      <c r="A18" s="46" t="s">
        <v>81</v>
      </c>
      <c r="B18" s="86">
        <v>0</v>
      </c>
      <c r="C18" s="86">
        <v>85755.023392499992</v>
      </c>
      <c r="D18" s="87">
        <v>0</v>
      </c>
      <c r="E18" s="87">
        <v>804439.29084749997</v>
      </c>
      <c r="F18" s="87">
        <v>0</v>
      </c>
      <c r="G18" s="87">
        <v>111336.62190750007</v>
      </c>
      <c r="H18" s="87">
        <v>0</v>
      </c>
      <c r="I18" s="87">
        <v>55911.27663000008</v>
      </c>
      <c r="J18" s="87">
        <v>0</v>
      </c>
      <c r="K18" s="87">
        <v>23897.018227500223</v>
      </c>
      <c r="L18" s="87">
        <v>0</v>
      </c>
      <c r="M18" s="87">
        <v>41043.16433250015</v>
      </c>
    </row>
    <row r="19" spans="1:13" x14ac:dyDescent="0.25">
      <c r="A19" s="46" t="s">
        <v>138</v>
      </c>
      <c r="B19" s="86">
        <v>0</v>
      </c>
      <c r="C19" s="86">
        <v>53431.181750000738</v>
      </c>
      <c r="D19" s="87">
        <v>0</v>
      </c>
      <c r="E19" s="87">
        <v>3134088.2970000003</v>
      </c>
      <c r="F19" s="87">
        <v>0</v>
      </c>
      <c r="G19" s="87">
        <v>45334.423749999922</v>
      </c>
      <c r="H19" s="87">
        <v>0</v>
      </c>
      <c r="I19" s="87">
        <v>81324.384749999634</v>
      </c>
      <c r="J19" s="87">
        <v>0</v>
      </c>
      <c r="K19" s="87">
        <v>63860.244750000398</v>
      </c>
      <c r="L19" s="87">
        <v>5.798</v>
      </c>
      <c r="M19" s="87">
        <v>0</v>
      </c>
    </row>
    <row r="20" spans="1:13" s="1" customFormat="1" x14ac:dyDescent="0.25">
      <c r="A20" s="144" t="s">
        <v>237</v>
      </c>
      <c r="B20" s="145">
        <v>0</v>
      </c>
      <c r="C20" s="145">
        <v>838272.99099999981</v>
      </c>
      <c r="D20" s="146">
        <v>0</v>
      </c>
      <c r="E20" s="146">
        <v>7136309.2455000011</v>
      </c>
      <c r="F20" s="146">
        <v>0</v>
      </c>
      <c r="G20" s="146">
        <v>76537.608750000043</v>
      </c>
      <c r="H20" s="146">
        <v>0</v>
      </c>
      <c r="I20" s="146">
        <v>133133.30475000053</v>
      </c>
      <c r="J20" s="146">
        <v>0</v>
      </c>
      <c r="K20" s="146">
        <v>226260.46474999952</v>
      </c>
      <c r="L20" s="146">
        <v>0</v>
      </c>
      <c r="M20" s="146">
        <v>319881.14325000008</v>
      </c>
    </row>
    <row r="21" spans="1:13" x14ac:dyDescent="0.25">
      <c r="A21" s="46" t="s">
        <v>66</v>
      </c>
      <c r="B21" s="86">
        <v>0</v>
      </c>
      <c r="C21" s="86">
        <v>528833.54664825322</v>
      </c>
      <c r="D21" s="87">
        <v>0</v>
      </c>
      <c r="E21" s="87">
        <v>4593856.2394058304</v>
      </c>
      <c r="F21" s="87">
        <v>0</v>
      </c>
      <c r="G21" s="87">
        <v>61163.425057897803</v>
      </c>
      <c r="H21" s="87">
        <v>0</v>
      </c>
      <c r="I21" s="87">
        <v>339326.40731947153</v>
      </c>
      <c r="J21" s="87">
        <v>0</v>
      </c>
      <c r="K21" s="87">
        <v>354884.15026372275</v>
      </c>
      <c r="L21" s="87">
        <v>0</v>
      </c>
      <c r="M21" s="87">
        <v>324813.56042741437</v>
      </c>
    </row>
    <row r="22" spans="1:13" x14ac:dyDescent="0.25">
      <c r="A22" s="46" t="s">
        <v>186</v>
      </c>
      <c r="B22" s="86">
        <v>0</v>
      </c>
      <c r="C22" s="86">
        <v>703634.68574999855</v>
      </c>
      <c r="D22" s="87">
        <v>0</v>
      </c>
      <c r="E22" s="87">
        <v>5329748.5307499999</v>
      </c>
      <c r="F22" s="87">
        <v>0</v>
      </c>
      <c r="G22" s="87">
        <v>21773.875500000147</v>
      </c>
      <c r="H22" s="87">
        <v>0</v>
      </c>
      <c r="I22" s="87">
        <v>434918.23074999836</v>
      </c>
      <c r="J22" s="87">
        <v>0</v>
      </c>
      <c r="K22" s="87">
        <v>189013.17424999925</v>
      </c>
      <c r="L22" s="87">
        <v>0</v>
      </c>
      <c r="M22" s="87">
        <v>273912.22549999878</v>
      </c>
    </row>
    <row r="23" spans="1:13" x14ac:dyDescent="0.25">
      <c r="A23" s="46" t="s">
        <v>135</v>
      </c>
      <c r="B23" s="86">
        <v>0</v>
      </c>
      <c r="C23" s="86">
        <v>36979.490940000003</v>
      </c>
      <c r="D23" s="87">
        <v>0</v>
      </c>
      <c r="E23" s="87">
        <v>316612.01106500003</v>
      </c>
      <c r="F23" s="87">
        <v>0</v>
      </c>
      <c r="G23" s="87">
        <v>3644.9758624999895</v>
      </c>
      <c r="H23" s="87">
        <v>0</v>
      </c>
      <c r="I23" s="87">
        <v>13168.597452499967</v>
      </c>
      <c r="J23" s="87">
        <v>0</v>
      </c>
      <c r="K23" s="87">
        <v>7002.6839050000008</v>
      </c>
      <c r="L23" s="87">
        <v>0</v>
      </c>
      <c r="M23" s="87">
        <v>11630.870230000017</v>
      </c>
    </row>
    <row r="24" spans="1:13" x14ac:dyDescent="0.25">
      <c r="A24" s="46" t="s">
        <v>158</v>
      </c>
      <c r="B24" s="86">
        <v>378187.44774999993</v>
      </c>
      <c r="C24" s="86">
        <v>182.85997500000246</v>
      </c>
      <c r="D24" s="87">
        <v>29143471.737000003</v>
      </c>
      <c r="E24" s="87">
        <v>11875.084957499997</v>
      </c>
      <c r="F24" s="87">
        <v>0</v>
      </c>
      <c r="G24" s="87">
        <v>161.52467249999992</v>
      </c>
      <c r="H24" s="87">
        <v>5135.5224999999728</v>
      </c>
      <c r="I24" s="87">
        <v>335.10215249999999</v>
      </c>
      <c r="J24" s="87">
        <v>5028738.8992499998</v>
      </c>
      <c r="K24" s="87">
        <v>305.5528874999992</v>
      </c>
      <c r="L24" s="87">
        <v>16871156.52025</v>
      </c>
      <c r="M24" s="87">
        <v>4948.7975624999981</v>
      </c>
    </row>
    <row r="25" spans="1:13" x14ac:dyDescent="0.25">
      <c r="A25" s="46" t="s">
        <v>129</v>
      </c>
      <c r="B25" s="86">
        <v>0</v>
      </c>
      <c r="C25" s="86">
        <v>101329.45330476444</v>
      </c>
      <c r="D25" s="87">
        <v>0</v>
      </c>
      <c r="E25" s="87">
        <v>2283443.9930625637</v>
      </c>
      <c r="F25" s="87">
        <v>0</v>
      </c>
      <c r="G25" s="87">
        <v>30854.305493434738</v>
      </c>
      <c r="H25" s="87">
        <v>5.0000000000016752E-4</v>
      </c>
      <c r="I25" s="87">
        <v>117286.21848167217</v>
      </c>
      <c r="J25" s="87">
        <v>0.44924999999999998</v>
      </c>
      <c r="K25" s="87">
        <v>52820.098399955576</v>
      </c>
      <c r="L25" s="87">
        <v>0.90474999999999994</v>
      </c>
      <c r="M25" s="87">
        <v>0</v>
      </c>
    </row>
    <row r="26" spans="1:13" s="1" customFormat="1" x14ac:dyDescent="0.25">
      <c r="A26" s="144" t="s">
        <v>426</v>
      </c>
      <c r="B26" s="145">
        <v>15927.3415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245535.99775000001</v>
      </c>
      <c r="K26" s="146">
        <v>0</v>
      </c>
      <c r="L26" s="146">
        <v>0</v>
      </c>
      <c r="M26" s="146">
        <v>0</v>
      </c>
    </row>
    <row r="27" spans="1:13" x14ac:dyDescent="0.25">
      <c r="A27" s="46" t="s">
        <v>70</v>
      </c>
      <c r="B27" s="86">
        <v>0.82950000000000246</v>
      </c>
      <c r="C27" s="86">
        <v>997090.51650000084</v>
      </c>
      <c r="D27" s="87">
        <v>1069.8004999999998</v>
      </c>
      <c r="E27" s="87">
        <v>7915508.8142499998</v>
      </c>
      <c r="F27" s="87">
        <v>3.7249999999999998E-2</v>
      </c>
      <c r="G27" s="87">
        <v>102848.28174999946</v>
      </c>
      <c r="H27" s="87">
        <v>0</v>
      </c>
      <c r="I27" s="87">
        <v>586115.25950000098</v>
      </c>
      <c r="J27" s="87">
        <v>6.0157499999999997</v>
      </c>
      <c r="K27" s="87">
        <v>331216.80550000002</v>
      </c>
      <c r="L27" s="87">
        <v>0</v>
      </c>
      <c r="M27" s="87">
        <v>431590.32750000007</v>
      </c>
    </row>
    <row r="28" spans="1:13" x14ac:dyDescent="0.25">
      <c r="A28" s="46" t="s">
        <v>86</v>
      </c>
      <c r="B28" s="86">
        <v>0</v>
      </c>
      <c r="C28" s="86">
        <v>632270.77575000108</v>
      </c>
      <c r="D28" s="87">
        <v>0</v>
      </c>
      <c r="E28" s="87">
        <v>4086543.2645</v>
      </c>
      <c r="F28" s="87">
        <v>0</v>
      </c>
      <c r="G28" s="87">
        <v>69735.162999999695</v>
      </c>
      <c r="H28" s="87">
        <v>0</v>
      </c>
      <c r="I28" s="87">
        <v>372299.4467500007</v>
      </c>
      <c r="J28" s="87">
        <v>0</v>
      </c>
      <c r="K28" s="87">
        <v>201546.97300000099</v>
      </c>
      <c r="L28" s="87">
        <v>0</v>
      </c>
      <c r="M28" s="87">
        <v>275530.55425000074</v>
      </c>
    </row>
    <row r="29" spans="1:13" x14ac:dyDescent="0.25">
      <c r="A29" s="46" t="s">
        <v>57</v>
      </c>
      <c r="B29" s="86">
        <v>191909.60350000017</v>
      </c>
      <c r="C29" s="86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8425931.9885000009</v>
      </c>
      <c r="K29" s="87">
        <v>0</v>
      </c>
      <c r="L29" s="87">
        <v>23272180.027999997</v>
      </c>
      <c r="M29" s="87">
        <v>0</v>
      </c>
    </row>
    <row r="30" spans="1:13" x14ac:dyDescent="0.25">
      <c r="A30" s="46" t="s">
        <v>77</v>
      </c>
      <c r="B30" s="86">
        <v>51532.500249999954</v>
      </c>
      <c r="C30" s="86">
        <v>21117.814934999973</v>
      </c>
      <c r="D30" s="87">
        <v>304136556.42349994</v>
      </c>
      <c r="E30" s="87">
        <v>223889.81859499996</v>
      </c>
      <c r="F30" s="87">
        <v>87268.580499999996</v>
      </c>
      <c r="G30" s="87">
        <v>1308.6856499999813</v>
      </c>
      <c r="H30" s="87">
        <v>3.91949999999775</v>
      </c>
      <c r="I30" s="87">
        <v>9637.9764949999771</v>
      </c>
      <c r="J30" s="87">
        <v>10083048.503000002</v>
      </c>
      <c r="K30" s="87">
        <v>6672.8352999999624</v>
      </c>
      <c r="L30" s="87">
        <v>0</v>
      </c>
      <c r="M30" s="87">
        <v>10317.565579999962</v>
      </c>
    </row>
    <row r="31" spans="1:13" x14ac:dyDescent="0.25">
      <c r="A31" s="46" t="s">
        <v>251</v>
      </c>
      <c r="B31" s="86">
        <v>0</v>
      </c>
      <c r="C31" s="86">
        <v>8810.5254999998306</v>
      </c>
      <c r="D31" s="87">
        <v>0</v>
      </c>
      <c r="E31" s="87">
        <v>569344.78399999999</v>
      </c>
      <c r="F31" s="87">
        <v>0</v>
      </c>
      <c r="G31" s="87">
        <v>7383.3012499999795</v>
      </c>
      <c r="H31" s="87">
        <v>0</v>
      </c>
      <c r="I31" s="87">
        <v>13446.46025000016</v>
      </c>
      <c r="J31" s="87">
        <v>0</v>
      </c>
      <c r="K31" s="87">
        <v>37121.141750000024</v>
      </c>
      <c r="L31" s="87">
        <v>0</v>
      </c>
      <c r="M31" s="87">
        <v>90688.552000000025</v>
      </c>
    </row>
    <row r="32" spans="1:13" x14ac:dyDescent="0.25">
      <c r="A32" s="46" t="s">
        <v>332</v>
      </c>
      <c r="B32" s="86">
        <v>0</v>
      </c>
      <c r="C32" s="86">
        <v>87265.386160000067</v>
      </c>
      <c r="D32" s="87">
        <v>0</v>
      </c>
      <c r="E32" s="87">
        <v>584680.63878000004</v>
      </c>
      <c r="F32" s="87">
        <v>0</v>
      </c>
      <c r="G32" s="87">
        <v>9740.5984400000598</v>
      </c>
      <c r="H32" s="87">
        <v>0</v>
      </c>
      <c r="I32" s="87">
        <v>45913.453980000078</v>
      </c>
      <c r="J32" s="87">
        <v>0</v>
      </c>
      <c r="K32" s="87">
        <v>23741.133379999999</v>
      </c>
      <c r="L32" s="87">
        <v>0</v>
      </c>
      <c r="M32" s="87">
        <v>34098.608020000102</v>
      </c>
    </row>
    <row r="33" spans="1:13" x14ac:dyDescent="0.25">
      <c r="A33" s="46" t="s">
        <v>204</v>
      </c>
      <c r="B33" s="86">
        <v>0</v>
      </c>
      <c r="C33" s="86">
        <v>949101.09872975387</v>
      </c>
      <c r="D33" s="87">
        <v>0</v>
      </c>
      <c r="E33" s="87">
        <v>6388131.4544369457</v>
      </c>
      <c r="F33" s="87">
        <v>0</v>
      </c>
      <c r="G33" s="87">
        <v>107807.22898973135</v>
      </c>
      <c r="H33" s="87">
        <v>0</v>
      </c>
      <c r="I33" s="87">
        <v>510262.74728556402</v>
      </c>
      <c r="J33" s="87">
        <v>0</v>
      </c>
      <c r="K33" s="87">
        <v>277615.9827793953</v>
      </c>
      <c r="L33" s="87">
        <v>0</v>
      </c>
      <c r="M33" s="87">
        <v>382811.62288943311</v>
      </c>
    </row>
    <row r="34" spans="1:13" x14ac:dyDescent="0.25">
      <c r="A34" s="46" t="s">
        <v>97</v>
      </c>
      <c r="B34" s="86">
        <v>0</v>
      </c>
      <c r="C34" s="86">
        <v>351366.22708500002</v>
      </c>
      <c r="D34" s="87">
        <v>0</v>
      </c>
      <c r="E34" s="87">
        <v>3221811.563145</v>
      </c>
      <c r="F34" s="87">
        <v>0</v>
      </c>
      <c r="G34" s="87">
        <v>42081.807899999723</v>
      </c>
      <c r="H34" s="87">
        <v>0</v>
      </c>
      <c r="I34" s="87">
        <v>429520.62754500005</v>
      </c>
      <c r="J34" s="87">
        <v>0</v>
      </c>
      <c r="K34" s="87">
        <v>180519.19979999989</v>
      </c>
      <c r="L34" s="87">
        <v>0</v>
      </c>
      <c r="M34" s="87">
        <v>185984.27302999975</v>
      </c>
    </row>
    <row r="35" spans="1:13" x14ac:dyDescent="0.25">
      <c r="A35" s="46" t="s">
        <v>95</v>
      </c>
      <c r="B35" s="86">
        <v>19.237000000000002</v>
      </c>
      <c r="C35" s="86">
        <v>10867.293000000142</v>
      </c>
      <c r="D35" s="87">
        <v>38.073999999999998</v>
      </c>
      <c r="E35" s="87">
        <v>621958.38699999999</v>
      </c>
      <c r="F35" s="87">
        <v>1E-3</v>
      </c>
      <c r="G35" s="87">
        <v>8436.6072499999882</v>
      </c>
      <c r="H35" s="87">
        <v>0.14225000000000099</v>
      </c>
      <c r="I35" s="87">
        <v>15376.589250000025</v>
      </c>
      <c r="J35" s="87">
        <v>79.518499999999975</v>
      </c>
      <c r="K35" s="87">
        <v>280058.54324999999</v>
      </c>
      <c r="L35" s="87">
        <v>534.79250000000002</v>
      </c>
      <c r="M35" s="87">
        <v>258333.68900000004</v>
      </c>
    </row>
    <row r="36" spans="1:13" x14ac:dyDescent="0.25">
      <c r="A36" s="46" t="s">
        <v>263</v>
      </c>
      <c r="B36" s="86">
        <v>463.38724999998999</v>
      </c>
      <c r="C36" s="86">
        <v>49.890750000000054</v>
      </c>
      <c r="D36" s="87">
        <v>0</v>
      </c>
      <c r="E36" s="87">
        <v>1503.4002499999956</v>
      </c>
      <c r="F36" s="87">
        <v>0</v>
      </c>
      <c r="G36" s="87">
        <v>21.020750000000291</v>
      </c>
      <c r="H36" s="87">
        <v>0</v>
      </c>
      <c r="I36" s="87">
        <v>41.542500000001326</v>
      </c>
      <c r="J36" s="87">
        <v>1337742.1485000001</v>
      </c>
      <c r="K36" s="87">
        <v>56.785750000003446</v>
      </c>
      <c r="L36" s="87">
        <v>17685238.18375</v>
      </c>
      <c r="M36" s="87">
        <v>0</v>
      </c>
    </row>
    <row r="37" spans="1:13" x14ac:dyDescent="0.25">
      <c r="A37" s="46" t="s">
        <v>266</v>
      </c>
      <c r="B37" s="86">
        <v>3635.0645</v>
      </c>
      <c r="C37" s="86">
        <v>3.9919999999996545</v>
      </c>
      <c r="D37" s="87">
        <v>0</v>
      </c>
      <c r="E37" s="87">
        <v>99.320500000000152</v>
      </c>
      <c r="F37" s="87">
        <v>0</v>
      </c>
      <c r="G37" s="87">
        <v>2.6675000000002633</v>
      </c>
      <c r="H37" s="87">
        <v>0</v>
      </c>
      <c r="I37" s="87">
        <v>0.98574999999999635</v>
      </c>
      <c r="J37" s="87">
        <v>807684.67625000002</v>
      </c>
      <c r="K37" s="87">
        <v>5.1019999999999417</v>
      </c>
      <c r="L37" s="87">
        <v>10740658.772750001</v>
      </c>
      <c r="M37" s="87">
        <v>0.81950000000002754</v>
      </c>
    </row>
    <row r="38" spans="1:13" x14ac:dyDescent="0.25">
      <c r="A38" s="46" t="s">
        <v>193</v>
      </c>
      <c r="B38" s="86">
        <v>0</v>
      </c>
      <c r="C38" s="86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244927.86480495625</v>
      </c>
      <c r="K38" s="87">
        <v>0</v>
      </c>
      <c r="L38" s="87">
        <v>5454507.1174241882</v>
      </c>
      <c r="M38" s="87">
        <v>0</v>
      </c>
    </row>
    <row r="39" spans="1:13" x14ac:dyDescent="0.25">
      <c r="A39" s="46" t="s">
        <v>99</v>
      </c>
      <c r="B39" s="86">
        <v>0</v>
      </c>
      <c r="C39" s="86">
        <v>207836.94599999828</v>
      </c>
      <c r="D39" s="87">
        <v>0</v>
      </c>
      <c r="E39" s="87">
        <v>10217968.474999998</v>
      </c>
      <c r="F39" s="87">
        <v>0</v>
      </c>
      <c r="G39" s="87">
        <v>173801.5522499996</v>
      </c>
      <c r="H39" s="87">
        <v>0</v>
      </c>
      <c r="I39" s="87">
        <v>354093.86375000083</v>
      </c>
      <c r="J39" s="87">
        <v>0</v>
      </c>
      <c r="K39" s="87">
        <v>8214030.9477500003</v>
      </c>
      <c r="L39" s="87">
        <v>0</v>
      </c>
      <c r="M39" s="87">
        <v>6406516.5187499989</v>
      </c>
    </row>
    <row r="40" spans="1:13" x14ac:dyDescent="0.25">
      <c r="A40" s="46" t="s">
        <v>214</v>
      </c>
      <c r="B40" s="86">
        <v>13677.777749999999</v>
      </c>
      <c r="C40" s="86">
        <v>12.408999999999445</v>
      </c>
      <c r="D40" s="87">
        <v>39356.689250000003</v>
      </c>
      <c r="E40" s="87">
        <v>619.22625000000301</v>
      </c>
      <c r="F40" s="87">
        <v>0</v>
      </c>
      <c r="G40" s="87">
        <v>18.007500000000917</v>
      </c>
      <c r="H40" s="87">
        <v>0</v>
      </c>
      <c r="I40" s="87">
        <v>5.7854999999981445</v>
      </c>
      <c r="J40" s="87">
        <v>38012.466</v>
      </c>
      <c r="K40" s="87">
        <v>10.098250000000817</v>
      </c>
      <c r="L40" s="87">
        <v>0</v>
      </c>
      <c r="M40" s="87">
        <v>88.554250000000891</v>
      </c>
    </row>
    <row r="41" spans="1:13" x14ac:dyDescent="0.25">
      <c r="A41" s="46" t="s">
        <v>140</v>
      </c>
      <c r="B41" s="86">
        <v>0</v>
      </c>
      <c r="C41" s="86">
        <v>94148.425163136009</v>
      </c>
      <c r="D41" s="87">
        <v>0</v>
      </c>
      <c r="E41" s="87">
        <v>4551408.4579799026</v>
      </c>
      <c r="F41" s="87">
        <v>0</v>
      </c>
      <c r="G41" s="87">
        <v>77322.011942301469</v>
      </c>
      <c r="H41" s="87">
        <v>0</v>
      </c>
      <c r="I41" s="87">
        <v>168321.62083160394</v>
      </c>
      <c r="J41" s="87">
        <v>0</v>
      </c>
      <c r="K41" s="87">
        <v>3386405.4538019788</v>
      </c>
      <c r="L41" s="87">
        <v>0</v>
      </c>
      <c r="M41" s="87">
        <v>2942489.5808684253</v>
      </c>
    </row>
    <row r="42" spans="1:13" x14ac:dyDescent="0.25">
      <c r="A42" s="46" t="s">
        <v>380</v>
      </c>
      <c r="B42" s="86">
        <v>0</v>
      </c>
      <c r="C42" s="86">
        <v>6848702.4582499973</v>
      </c>
      <c r="D42" s="87">
        <v>0</v>
      </c>
      <c r="E42" s="87">
        <v>65484686.421750002</v>
      </c>
      <c r="F42" s="87">
        <v>0</v>
      </c>
      <c r="G42" s="87">
        <v>170845.6004999846</v>
      </c>
      <c r="H42" s="87">
        <v>0</v>
      </c>
      <c r="I42" s="87">
        <v>4691460.3782500122</v>
      </c>
      <c r="J42" s="87">
        <v>0</v>
      </c>
      <c r="K42" s="87">
        <v>2204017.2920000022</v>
      </c>
      <c r="L42" s="87">
        <v>0</v>
      </c>
      <c r="M42" s="87">
        <v>3551493.2602499975</v>
      </c>
    </row>
    <row r="43" spans="1:13" x14ac:dyDescent="0.25">
      <c r="A43" s="46" t="s">
        <v>49</v>
      </c>
      <c r="B43" s="86">
        <v>0</v>
      </c>
      <c r="C43" s="86">
        <v>5663415.089750004</v>
      </c>
      <c r="D43" s="87">
        <v>0.10475</v>
      </c>
      <c r="E43" s="87">
        <v>44103269.894999996</v>
      </c>
      <c r="F43" s="87">
        <v>0</v>
      </c>
      <c r="G43" s="87">
        <v>576153.34425000474</v>
      </c>
      <c r="H43" s="87">
        <v>0</v>
      </c>
      <c r="I43" s="87">
        <v>2921238.8617500057</v>
      </c>
      <c r="J43" s="87">
        <v>1.25E-3</v>
      </c>
      <c r="K43" s="87">
        <v>1572677.2237500022</v>
      </c>
      <c r="L43" s="87">
        <v>5.0000000000000001E-4</v>
      </c>
      <c r="M43" s="87">
        <v>2198985.0742500084</v>
      </c>
    </row>
    <row r="44" spans="1:13" x14ac:dyDescent="0.25">
      <c r="A44" s="46" t="s">
        <v>79</v>
      </c>
      <c r="B44" s="86">
        <v>0</v>
      </c>
      <c r="C44" s="86">
        <v>452832.93187480199</v>
      </c>
      <c r="D44" s="87">
        <v>0</v>
      </c>
      <c r="E44" s="87">
        <v>3682018.3025749926</v>
      </c>
      <c r="F44" s="87">
        <v>0</v>
      </c>
      <c r="G44" s="87">
        <v>161755.41034279898</v>
      </c>
      <c r="H44" s="87">
        <v>0</v>
      </c>
      <c r="I44" s="87">
        <v>403184.48269155319</v>
      </c>
      <c r="J44" s="87">
        <v>0</v>
      </c>
      <c r="K44" s="87">
        <v>156219.10676199832</v>
      </c>
      <c r="L44" s="87">
        <v>0</v>
      </c>
      <c r="M44" s="87">
        <v>233579.08876486355</v>
      </c>
    </row>
    <row r="45" spans="1:13" x14ac:dyDescent="0.25">
      <c r="A45" s="46" t="s">
        <v>390</v>
      </c>
      <c r="B45" s="86">
        <v>0</v>
      </c>
      <c r="C45" s="86">
        <v>107793.44200000018</v>
      </c>
      <c r="D45" s="87">
        <v>0</v>
      </c>
      <c r="E45" s="87">
        <v>4206466.3279999997</v>
      </c>
      <c r="F45" s="87">
        <v>0</v>
      </c>
      <c r="G45" s="87">
        <v>61487.194999999556</v>
      </c>
      <c r="H45" s="87">
        <v>0</v>
      </c>
      <c r="I45" s="87">
        <v>137542.57800000045</v>
      </c>
      <c r="J45" s="87">
        <v>0</v>
      </c>
      <c r="K45" s="87">
        <v>136792.55099999995</v>
      </c>
      <c r="L45" s="87">
        <v>0</v>
      </c>
      <c r="M45" s="87">
        <v>0</v>
      </c>
    </row>
    <row r="46" spans="1:13" x14ac:dyDescent="0.25">
      <c r="A46" s="46" t="s">
        <v>272</v>
      </c>
      <c r="B46" s="86">
        <v>0</v>
      </c>
      <c r="C46" s="86">
        <v>147.66968500000149</v>
      </c>
      <c r="D46" s="87">
        <v>0</v>
      </c>
      <c r="E46" s="87">
        <v>11932.047412500002</v>
      </c>
      <c r="F46" s="87">
        <v>0</v>
      </c>
      <c r="G46" s="87">
        <v>143.85020999999875</v>
      </c>
      <c r="H46" s="87">
        <v>0</v>
      </c>
      <c r="I46" s="87">
        <v>255.60595749999982</v>
      </c>
      <c r="J46" s="87">
        <v>0</v>
      </c>
      <c r="K46" s="87">
        <v>609.89539499999853</v>
      </c>
      <c r="L46" s="87">
        <v>0</v>
      </c>
      <c r="M46" s="87">
        <v>1689.3366175000019</v>
      </c>
    </row>
    <row r="47" spans="1:13" x14ac:dyDescent="0.25">
      <c r="A47" s="46" t="s">
        <v>92</v>
      </c>
      <c r="B47" s="86">
        <v>0.23599999999999721</v>
      </c>
      <c r="C47" s="86">
        <v>1249724.5518608952</v>
      </c>
      <c r="D47" s="87">
        <v>2314.277</v>
      </c>
      <c r="E47" s="87">
        <v>56446516.096042238</v>
      </c>
      <c r="F47" s="87">
        <v>1.2</v>
      </c>
      <c r="G47" s="87">
        <v>688267.39674008801</v>
      </c>
      <c r="H47" s="87">
        <v>2.499999999998615E-4</v>
      </c>
      <c r="I47" s="87">
        <v>1331871.5987677334</v>
      </c>
      <c r="J47" s="87">
        <v>0.11700000000000001</v>
      </c>
      <c r="K47" s="87">
        <v>2622561.7760653133</v>
      </c>
      <c r="L47" s="87">
        <v>1.272</v>
      </c>
      <c r="M47" s="87">
        <v>7915251.66894936</v>
      </c>
    </row>
    <row r="48" spans="1:13" x14ac:dyDescent="0.25">
      <c r="A48" s="46" t="s">
        <v>82</v>
      </c>
      <c r="B48" s="86">
        <v>0</v>
      </c>
      <c r="C48" s="86">
        <v>866.21235749999994</v>
      </c>
      <c r="D48" s="87">
        <v>0</v>
      </c>
      <c r="E48" s="87">
        <v>8125.6494025000002</v>
      </c>
      <c r="F48" s="87">
        <v>0</v>
      </c>
      <c r="G48" s="87">
        <v>1124.6123425000008</v>
      </c>
      <c r="H48" s="87">
        <v>0</v>
      </c>
      <c r="I48" s="87">
        <v>564.76037000000088</v>
      </c>
      <c r="J48" s="87">
        <v>0</v>
      </c>
      <c r="K48" s="87">
        <v>241.38402250000226</v>
      </c>
      <c r="L48" s="87">
        <v>0</v>
      </c>
      <c r="M48" s="87">
        <v>414.5774175000015</v>
      </c>
    </row>
    <row r="49" spans="1:13" x14ac:dyDescent="0.25">
      <c r="A49" s="46" t="s">
        <v>127</v>
      </c>
      <c r="B49" s="86">
        <v>0</v>
      </c>
      <c r="C49" s="86">
        <v>14119.57425000014</v>
      </c>
      <c r="D49" s="87">
        <v>0</v>
      </c>
      <c r="E49" s="87">
        <v>1382570.28425</v>
      </c>
      <c r="F49" s="87">
        <v>0</v>
      </c>
      <c r="G49" s="87">
        <v>13739.253249999871</v>
      </c>
      <c r="H49" s="87">
        <v>0</v>
      </c>
      <c r="I49" s="87">
        <v>23903.661750000047</v>
      </c>
      <c r="J49" s="87">
        <v>0</v>
      </c>
      <c r="K49" s="87">
        <v>47274.295000000071</v>
      </c>
      <c r="L49" s="87">
        <v>0</v>
      </c>
      <c r="M49" s="87">
        <v>67286.452500000218</v>
      </c>
    </row>
    <row r="50" spans="1:13" x14ac:dyDescent="0.25">
      <c r="A50" s="46" t="s">
        <v>339</v>
      </c>
      <c r="B50" s="86">
        <v>0</v>
      </c>
      <c r="C50" s="86">
        <v>416.04774999998608</v>
      </c>
      <c r="D50" s="87">
        <v>0</v>
      </c>
      <c r="E50" s="87">
        <v>13326.755749999993</v>
      </c>
      <c r="F50" s="87">
        <v>0</v>
      </c>
      <c r="G50" s="87">
        <v>322.94024999999658</v>
      </c>
      <c r="H50" s="87">
        <v>0</v>
      </c>
      <c r="I50" s="87">
        <v>364.12050000001301</v>
      </c>
      <c r="J50" s="87">
        <v>0</v>
      </c>
      <c r="K50" s="87">
        <v>9348.9344999999994</v>
      </c>
      <c r="L50" s="87">
        <v>0</v>
      </c>
      <c r="M50" s="87">
        <v>7641.635250000003</v>
      </c>
    </row>
    <row r="51" spans="1:13" x14ac:dyDescent="0.25">
      <c r="A51" s="46" t="s">
        <v>229</v>
      </c>
      <c r="B51" s="86">
        <v>0</v>
      </c>
      <c r="C51" s="86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</row>
    <row r="52" spans="1:13" x14ac:dyDescent="0.25">
      <c r="A52" s="46" t="s">
        <v>167</v>
      </c>
      <c r="B52" s="86">
        <v>0</v>
      </c>
      <c r="C52" s="86">
        <v>49220.967209630391</v>
      </c>
      <c r="D52" s="87">
        <v>26.797999999999998</v>
      </c>
      <c r="E52" s="87">
        <v>3227769.5858151107</v>
      </c>
      <c r="F52" s="87">
        <v>0</v>
      </c>
      <c r="G52" s="87">
        <v>37644.550505020583</v>
      </c>
      <c r="H52" s="87">
        <v>4.5000000000000248E-2</v>
      </c>
      <c r="I52" s="87">
        <v>73907.384549775481</v>
      </c>
      <c r="J52" s="87">
        <v>85.582250000000002</v>
      </c>
      <c r="K52" s="87">
        <v>248520.312918326</v>
      </c>
      <c r="L52" s="87">
        <v>4.2500000000000749E-3</v>
      </c>
      <c r="M52" s="87">
        <v>1077180.3525050234</v>
      </c>
    </row>
    <row r="53" spans="1:13" x14ac:dyDescent="0.25">
      <c r="A53" s="46" t="s">
        <v>131</v>
      </c>
      <c r="B53" s="86">
        <v>0</v>
      </c>
      <c r="C53" s="86">
        <v>478083.06663654518</v>
      </c>
      <c r="D53" s="87">
        <v>0</v>
      </c>
      <c r="E53" s="87">
        <v>3096123.9515165961</v>
      </c>
      <c r="F53" s="87">
        <v>0</v>
      </c>
      <c r="G53" s="87">
        <v>661211.0801905595</v>
      </c>
      <c r="H53" s="87">
        <v>0</v>
      </c>
      <c r="I53" s="87">
        <v>406236.22054704436</v>
      </c>
      <c r="J53" s="87">
        <v>0</v>
      </c>
      <c r="K53" s="87">
        <v>176404.27613799876</v>
      </c>
      <c r="L53" s="87">
        <v>0</v>
      </c>
      <c r="M53" s="87">
        <v>259187.17041191552</v>
      </c>
    </row>
    <row r="54" spans="1:13" x14ac:dyDescent="0.25">
      <c r="A54" s="46" t="s">
        <v>374</v>
      </c>
      <c r="B54" s="86">
        <v>81355.925499999998</v>
      </c>
      <c r="C54" s="86">
        <v>153.01900000001069</v>
      </c>
      <c r="D54" s="87">
        <v>50684.450250000002</v>
      </c>
      <c r="E54" s="87">
        <v>4945.1105000000025</v>
      </c>
      <c r="F54" s="87">
        <v>0</v>
      </c>
      <c r="G54" s="87">
        <v>64.08450000000343</v>
      </c>
      <c r="H54" s="87">
        <v>0</v>
      </c>
      <c r="I54" s="87">
        <v>147.60050000000479</v>
      </c>
      <c r="J54" s="87">
        <v>221984.73874999999</v>
      </c>
      <c r="K54" s="87">
        <v>256.43149999999929</v>
      </c>
      <c r="L54" s="87">
        <v>0</v>
      </c>
      <c r="M54" s="87">
        <v>418.03900000000397</v>
      </c>
    </row>
    <row r="55" spans="1:13" x14ac:dyDescent="0.25">
      <c r="A55" s="46" t="s">
        <v>242</v>
      </c>
      <c r="B55" s="86">
        <v>75747.810750000004</v>
      </c>
      <c r="C55" s="86">
        <v>263.82325000000151</v>
      </c>
      <c r="D55" s="87">
        <v>804607.48149999999</v>
      </c>
      <c r="E55" s="87">
        <v>14121.539999999999</v>
      </c>
      <c r="F55" s="87">
        <v>0</v>
      </c>
      <c r="G55" s="87">
        <v>118.56649999999897</v>
      </c>
      <c r="H55" s="87">
        <v>2351.0744999999974</v>
      </c>
      <c r="I55" s="87">
        <v>167.51875000000078</v>
      </c>
      <c r="J55" s="87">
        <v>355907.45724999998</v>
      </c>
      <c r="K55" s="87">
        <v>601.57000000000505</v>
      </c>
      <c r="L55" s="87">
        <v>0</v>
      </c>
      <c r="M55" s="87">
        <v>1463.9444999999987</v>
      </c>
    </row>
    <row r="56" spans="1:13" x14ac:dyDescent="0.25">
      <c r="A56" s="46" t="s">
        <v>212</v>
      </c>
      <c r="B56" s="86">
        <v>0</v>
      </c>
      <c r="C56" s="86">
        <v>0</v>
      </c>
      <c r="D56" s="87">
        <v>0</v>
      </c>
      <c r="E56" s="87">
        <v>2165621.5436896258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1493751.8770907507</v>
      </c>
      <c r="L56" s="87">
        <v>0</v>
      </c>
      <c r="M56" s="87">
        <v>1133387.060661874</v>
      </c>
    </row>
    <row r="57" spans="1:13" x14ac:dyDescent="0.25">
      <c r="A57" s="46" t="s">
        <v>59</v>
      </c>
      <c r="B57" s="86">
        <v>123.90550000000076</v>
      </c>
      <c r="C57" s="86">
        <v>1048.7132375000006</v>
      </c>
      <c r="D57" s="87">
        <v>5803429.0704999994</v>
      </c>
      <c r="E57" s="87">
        <v>6120.1520899999996</v>
      </c>
      <c r="F57" s="87">
        <v>0</v>
      </c>
      <c r="G57" s="87">
        <v>57.074215000001026</v>
      </c>
      <c r="H57" s="87">
        <v>31.154000000001499</v>
      </c>
      <c r="I57" s="87">
        <v>1045.9375550000011</v>
      </c>
      <c r="J57" s="87">
        <v>220721.76899999997</v>
      </c>
      <c r="K57" s="87">
        <v>191.57602000000074</v>
      </c>
      <c r="L57" s="87">
        <v>2524341.9274999998</v>
      </c>
      <c r="M57" s="87">
        <v>91.102000000000373</v>
      </c>
    </row>
    <row r="58" spans="1:13" x14ac:dyDescent="0.25">
      <c r="A58" s="46" t="s">
        <v>441</v>
      </c>
      <c r="B58" s="86">
        <v>16083.785</v>
      </c>
      <c r="C58" s="86">
        <v>10232.648249999995</v>
      </c>
      <c r="D58" s="87">
        <v>0</v>
      </c>
      <c r="E58" s="87">
        <v>497901.01649999997</v>
      </c>
      <c r="F58" s="87">
        <v>0</v>
      </c>
      <c r="G58" s="87">
        <v>6762.7762499999681</v>
      </c>
      <c r="H58" s="87">
        <v>0</v>
      </c>
      <c r="I58" s="87">
        <v>13803.614999999907</v>
      </c>
      <c r="J58" s="87">
        <v>921829.87199999997</v>
      </c>
      <c r="K58" s="87">
        <v>12908.254250000053</v>
      </c>
      <c r="L58" s="87">
        <v>0</v>
      </c>
      <c r="M58" s="87">
        <v>276803.53100000002</v>
      </c>
    </row>
    <row r="59" spans="1:13" x14ac:dyDescent="0.25">
      <c r="A59" s="46" t="s">
        <v>133</v>
      </c>
      <c r="B59" s="86">
        <v>0</v>
      </c>
      <c r="C59" s="86">
        <v>196973.55761847858</v>
      </c>
      <c r="D59" s="87">
        <v>0</v>
      </c>
      <c r="E59" s="87">
        <v>12058280.172107806</v>
      </c>
      <c r="F59" s="87">
        <v>0</v>
      </c>
      <c r="G59" s="87">
        <v>176417.26787658309</v>
      </c>
      <c r="H59" s="87">
        <v>0</v>
      </c>
      <c r="I59" s="87">
        <v>317687.30673646962</v>
      </c>
      <c r="J59" s="87">
        <v>0</v>
      </c>
      <c r="K59" s="87">
        <v>217507.20745326221</v>
      </c>
      <c r="L59" s="87">
        <v>0</v>
      </c>
      <c r="M59" s="87">
        <v>0.66624999999986301</v>
      </c>
    </row>
    <row r="60" spans="1:13" x14ac:dyDescent="0.25">
      <c r="A60" s="46" t="s">
        <v>52</v>
      </c>
      <c r="B60" s="86">
        <v>0</v>
      </c>
      <c r="C60" s="86">
        <v>1711810.2505749934</v>
      </c>
      <c r="D60" s="87">
        <v>0</v>
      </c>
      <c r="E60" s="87">
        <v>97151978.800052494</v>
      </c>
      <c r="F60" s="87">
        <v>0.14650000000000149</v>
      </c>
      <c r="G60" s="87">
        <v>1525117.2518525037</v>
      </c>
      <c r="H60" s="87">
        <v>7.5000000000000002E-4</v>
      </c>
      <c r="I60" s="87">
        <v>2858093.3193150023</v>
      </c>
      <c r="J60" s="87">
        <v>9.1140000000000008</v>
      </c>
      <c r="K60" s="87">
        <v>70383890.572567508</v>
      </c>
      <c r="L60" s="87">
        <v>0</v>
      </c>
      <c r="M60" s="87">
        <v>53940859.962310001</v>
      </c>
    </row>
    <row r="61" spans="1:13" x14ac:dyDescent="0.25">
      <c r="A61" s="46" t="s">
        <v>106</v>
      </c>
      <c r="B61" s="86">
        <v>0</v>
      </c>
      <c r="C61" s="86">
        <v>78061.75650000012</v>
      </c>
      <c r="D61" s="87">
        <v>0</v>
      </c>
      <c r="E61" s="87">
        <v>5346107.4899999993</v>
      </c>
      <c r="F61" s="87">
        <v>0</v>
      </c>
      <c r="G61" s="87">
        <v>65276.886000000122</v>
      </c>
      <c r="H61" s="87">
        <v>0</v>
      </c>
      <c r="I61" s="87">
        <v>127065.52549999984</v>
      </c>
      <c r="J61" s="87">
        <v>0</v>
      </c>
      <c r="K61" s="87">
        <v>454121.23399999976</v>
      </c>
      <c r="L61" s="87">
        <v>0</v>
      </c>
      <c r="M61" s="87">
        <v>2239083.0547499987</v>
      </c>
    </row>
    <row r="62" spans="1:13" x14ac:dyDescent="0.25">
      <c r="A62" s="46" t="s">
        <v>147</v>
      </c>
      <c r="B62" s="86">
        <v>0</v>
      </c>
      <c r="C62" s="86">
        <v>160881.25694482058</v>
      </c>
      <c r="D62" s="87">
        <v>0</v>
      </c>
      <c r="E62" s="87">
        <v>10167865.252273139</v>
      </c>
      <c r="F62" s="87">
        <v>0</v>
      </c>
      <c r="G62" s="87">
        <v>145758.8710004118</v>
      </c>
      <c r="H62" s="87">
        <v>0</v>
      </c>
      <c r="I62" s="87">
        <v>279517.67802252015</v>
      </c>
      <c r="J62" s="87">
        <v>0</v>
      </c>
      <c r="K62" s="87">
        <v>1554019.1688702148</v>
      </c>
      <c r="L62" s="87">
        <v>0</v>
      </c>
      <c r="M62" s="87">
        <v>5220039.4481831361</v>
      </c>
    </row>
    <row r="63" spans="1:13" x14ac:dyDescent="0.25">
      <c r="A63" s="46" t="s">
        <v>115</v>
      </c>
      <c r="B63" s="86">
        <v>0</v>
      </c>
      <c r="C63" s="86">
        <v>3677050.2822007658</v>
      </c>
      <c r="D63" s="87">
        <v>0</v>
      </c>
      <c r="E63" s="87">
        <v>38282579.566303961</v>
      </c>
      <c r="F63" s="87">
        <v>0</v>
      </c>
      <c r="G63" s="87">
        <v>394128.51637426345</v>
      </c>
      <c r="H63" s="87">
        <v>0</v>
      </c>
      <c r="I63" s="87">
        <v>638426.42000164452</v>
      </c>
      <c r="J63" s="87">
        <v>0</v>
      </c>
      <c r="K63" s="87">
        <v>1139117.878315167</v>
      </c>
      <c r="L63" s="87">
        <v>0</v>
      </c>
      <c r="M63" s="87">
        <v>1438834.5237605129</v>
      </c>
    </row>
    <row r="64" spans="1:13" x14ac:dyDescent="0.25">
      <c r="A64" s="46" t="s">
        <v>74</v>
      </c>
      <c r="B64" s="86">
        <v>23.198</v>
      </c>
      <c r="C64" s="86">
        <v>124052.40086318864</v>
      </c>
      <c r="D64" s="87">
        <v>50936.471999999994</v>
      </c>
      <c r="E64" s="87">
        <v>736100.1065388734</v>
      </c>
      <c r="F64" s="87">
        <v>5.4612499999999997</v>
      </c>
      <c r="G64" s="87">
        <v>14085.211013086337</v>
      </c>
      <c r="H64" s="87">
        <v>2.5000000000000001E-4</v>
      </c>
      <c r="I64" s="87">
        <v>90162.726136382145</v>
      </c>
      <c r="J64" s="87">
        <v>786.72375</v>
      </c>
      <c r="K64" s="87">
        <v>49110.101247898696</v>
      </c>
      <c r="L64" s="87">
        <v>0</v>
      </c>
      <c r="M64" s="87">
        <v>66524.030323445317</v>
      </c>
    </row>
    <row r="65" spans="1:13" x14ac:dyDescent="0.25">
      <c r="A65" s="46" t="s">
        <v>173</v>
      </c>
      <c r="B65" s="86">
        <v>32424.824250000001</v>
      </c>
      <c r="C65" s="86">
        <v>157.27550000000397</v>
      </c>
      <c r="D65" s="87">
        <v>234881.75524999999</v>
      </c>
      <c r="E65" s="87">
        <v>3631.5594999999998</v>
      </c>
      <c r="F65" s="87">
        <v>0</v>
      </c>
      <c r="G65" s="87">
        <v>44.082750000000878</v>
      </c>
      <c r="H65" s="87">
        <v>0</v>
      </c>
      <c r="I65" s="87">
        <v>210.6322499999971</v>
      </c>
      <c r="J65" s="87">
        <v>24381.552750000003</v>
      </c>
      <c r="K65" s="87">
        <v>693.14325000000179</v>
      </c>
      <c r="L65" s="87">
        <v>0</v>
      </c>
      <c r="M65" s="87">
        <v>850.78824999999324</v>
      </c>
    </row>
    <row r="66" spans="1:13" x14ac:dyDescent="0.25">
      <c r="A66" s="46" t="s">
        <v>365</v>
      </c>
      <c r="B66" s="86">
        <v>0</v>
      </c>
      <c r="C66" s="86">
        <v>51320.618000000723</v>
      </c>
      <c r="D66" s="87">
        <v>0</v>
      </c>
      <c r="E66" s="87">
        <v>2644203.6374999993</v>
      </c>
      <c r="F66" s="87">
        <v>0</v>
      </c>
      <c r="G66" s="87">
        <v>34381.28374999982</v>
      </c>
      <c r="H66" s="87">
        <v>0</v>
      </c>
      <c r="I66" s="87">
        <v>70870.137999999541</v>
      </c>
      <c r="J66" s="87">
        <v>0</v>
      </c>
      <c r="K66" s="87">
        <v>99406.578750001005</v>
      </c>
      <c r="L66" s="87">
        <v>0</v>
      </c>
      <c r="M66" s="87">
        <v>0</v>
      </c>
    </row>
    <row r="67" spans="1:13" x14ac:dyDescent="0.25">
      <c r="B67" s="6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1" customFormat="1" x14ac:dyDescent="0.25">
      <c r="A69" s="147" t="s">
        <v>428</v>
      </c>
      <c r="B69" s="148">
        <f>SUM(B11:B68)</f>
        <v>1508655.9057499999</v>
      </c>
      <c r="C69" s="148">
        <f>SUM(C11:C68)</f>
        <v>29543026.996842481</v>
      </c>
      <c r="D69" s="148">
        <f t="shared" ref="D69:L69" si="0">SUM(D11:D68)</f>
        <v>453409640.13124996</v>
      </c>
      <c r="E69" s="148">
        <f t="shared" si="0"/>
        <v>447591118.28644967</v>
      </c>
      <c r="F69" s="148">
        <f t="shared" si="0"/>
        <v>2015806.19025</v>
      </c>
      <c r="G69" s="148">
        <f t="shared" si="0"/>
        <v>6000584.1121748462</v>
      </c>
      <c r="H69" s="148">
        <f t="shared" si="0"/>
        <v>22983.520749999971</v>
      </c>
      <c r="I69" s="148">
        <f t="shared" si="0"/>
        <v>19811343.080622643</v>
      </c>
      <c r="J69" s="148">
        <f t="shared" si="0"/>
        <v>36110572.535804957</v>
      </c>
      <c r="K69" s="148">
        <f t="shared" si="0"/>
        <v>101019006.50724499</v>
      </c>
      <c r="L69" s="148">
        <f t="shared" si="0"/>
        <v>123487264.9699242</v>
      </c>
      <c r="M69" s="148">
        <f>SUM(M11:M68)</f>
        <v>96053591.438268423</v>
      </c>
    </row>
    <row r="70" spans="1:13" x14ac:dyDescent="0.25">
      <c r="A70" s="3"/>
      <c r="D70" s="2"/>
    </row>
    <row r="71" spans="1:13" x14ac:dyDescent="0.25">
      <c r="A71" s="3"/>
      <c r="E71" s="7"/>
    </row>
    <row r="72" spans="1:13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s="8" customFormat="1" x14ac:dyDescent="0.25"/>
    <row r="90" spans="2:13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</sheetData>
  <hyperlinks>
    <hyperlink ref="B5" r:id="rId1" display="https://www.emi.ea.govt.nz/Wholesale/Datasets/_AdditionalInformation/SupportingInformationAndAnalysis/2019/20190723_TPM_2019_IssuesPaper/2019_Proposal_Impacts_modelling" xr:uid="{C0F853E4-E04C-40C6-86C7-BA49FA1A5F06}"/>
  </hyperlinks>
  <pageMargins left="0.7" right="0.7" top="0.75" bottom="0.75" header="0.3" footer="0.3"/>
  <pageSetup paperSize="9" orientation="portrait" horizontalDpi="4294967293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8C249-2D76-494A-BF40-09C030509BE9}">
  <dimension ref="A1:U81"/>
  <sheetViews>
    <sheetView showGridLines="0" zoomScale="55" zoomScaleNormal="55" workbookViewId="0"/>
  </sheetViews>
  <sheetFormatPr defaultRowHeight="15" x14ac:dyDescent="0.25"/>
  <cols>
    <col min="1" max="1" width="25.7109375" customWidth="1"/>
    <col min="2" max="2" width="24.5703125" customWidth="1"/>
    <col min="3" max="3" width="15.28515625" customWidth="1"/>
    <col min="6" max="6" width="16.28515625" customWidth="1"/>
    <col min="9" max="9" width="13.42578125" customWidth="1"/>
    <col min="10" max="11" width="13" customWidth="1"/>
    <col min="12" max="12" width="18.7109375" customWidth="1"/>
    <col min="13" max="13" width="20.7109375" customWidth="1"/>
    <col min="24" max="24" width="15.85546875" customWidth="1"/>
  </cols>
  <sheetData>
    <row r="1" spans="1:21" ht="26.25" x14ac:dyDescent="0.4">
      <c r="A1" s="150" t="s">
        <v>637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5" spans="1:21" x14ac:dyDescent="0.25">
      <c r="A5" s="27" t="s">
        <v>563</v>
      </c>
      <c r="B5" s="27" t="s">
        <v>638</v>
      </c>
      <c r="C5" s="27"/>
      <c r="D5" s="27"/>
    </row>
    <row r="6" spans="1:21" x14ac:dyDescent="0.25">
      <c r="A6" s="27" t="s">
        <v>565</v>
      </c>
      <c r="B6" s="27" t="s">
        <v>564</v>
      </c>
      <c r="C6" s="27"/>
      <c r="D6" s="27"/>
    </row>
    <row r="8" spans="1:21" ht="15.75" thickBot="1" x14ac:dyDescent="0.3">
      <c r="A8" s="39" t="s">
        <v>540</v>
      </c>
      <c r="B8" s="39" t="s">
        <v>566</v>
      </c>
      <c r="C8" s="39"/>
      <c r="D8" s="39"/>
      <c r="E8" s="39"/>
      <c r="F8" s="39"/>
      <c r="G8" s="39"/>
      <c r="H8" s="39"/>
    </row>
    <row r="9" spans="1:21" ht="79.5" x14ac:dyDescent="0.25">
      <c r="A9" s="31"/>
      <c r="B9" s="40" t="s">
        <v>501</v>
      </c>
      <c r="C9" s="40" t="s">
        <v>502</v>
      </c>
      <c r="D9" s="40" t="s">
        <v>442</v>
      </c>
      <c r="E9" s="40" t="s">
        <v>503</v>
      </c>
      <c r="F9" s="40" t="s">
        <v>504</v>
      </c>
      <c r="G9" s="40" t="s">
        <v>505</v>
      </c>
      <c r="H9" s="40" t="s">
        <v>506</v>
      </c>
      <c r="I9" s="43" t="s">
        <v>568</v>
      </c>
      <c r="L9" s="70" t="s">
        <v>540</v>
      </c>
      <c r="M9" s="70" t="s">
        <v>525</v>
      </c>
      <c r="N9" s="40" t="s">
        <v>501</v>
      </c>
      <c r="O9" s="40" t="s">
        <v>502</v>
      </c>
      <c r="P9" s="40" t="s">
        <v>442</v>
      </c>
      <c r="Q9" s="40" t="s">
        <v>503</v>
      </c>
      <c r="R9" s="40" t="s">
        <v>504</v>
      </c>
      <c r="S9" s="40" t="s">
        <v>505</v>
      </c>
      <c r="T9" s="40" t="s">
        <v>506</v>
      </c>
      <c r="U9" s="43" t="s">
        <v>568</v>
      </c>
    </row>
    <row r="10" spans="1:21" x14ac:dyDescent="0.25">
      <c r="A10" s="37" t="s">
        <v>448</v>
      </c>
      <c r="B10" s="41">
        <v>0.19665244372525006</v>
      </c>
      <c r="C10" s="41">
        <v>0.99013362191611753</v>
      </c>
      <c r="D10" s="41">
        <v>4.3080502325184775E-2</v>
      </c>
      <c r="E10" s="41">
        <v>8.6841391923836886E-2</v>
      </c>
      <c r="F10" s="41">
        <v>0.20239576025660985</v>
      </c>
      <c r="G10" s="41">
        <v>2.4379936483893482E-2</v>
      </c>
      <c r="H10" s="41">
        <v>1.4550876222481355E-2</v>
      </c>
      <c r="I10" s="44">
        <f t="shared" ref="I10:I41" si="0">SUM(B10:H10)</f>
        <v>1.5580345328533738</v>
      </c>
      <c r="L10" s="46" t="s">
        <v>448</v>
      </c>
      <c r="M10" s="46" t="s">
        <v>541</v>
      </c>
      <c r="N10" s="135">
        <f t="shared" ref="N10:N41" si="1">LOOKUP($L10,$A$10:$A$65,B$10:B$65)</f>
        <v>0.19665244372525006</v>
      </c>
      <c r="O10" s="135">
        <f t="shared" ref="O10:O41" si="2">LOOKUP($L10,$A$10:$A$65,C$10:C$65)</f>
        <v>0.99013362191611753</v>
      </c>
      <c r="P10" s="135">
        <f t="shared" ref="P10:P41" si="3">LOOKUP($L10,$A$10:$A$65,D$10:D$65)</f>
        <v>4.3080502325184775E-2</v>
      </c>
      <c r="Q10" s="135">
        <f t="shared" ref="Q10:Q41" si="4">LOOKUP($L10,$A$10:$A$65,E$10:E$65)</f>
        <v>8.6841391923836886E-2</v>
      </c>
      <c r="R10" s="135">
        <f t="shared" ref="R10:R41" si="5">LOOKUP($L10,$A$10:$A$65,F$10:F$65)</f>
        <v>0.20239576025660985</v>
      </c>
      <c r="S10" s="135">
        <f t="shared" ref="S10:S41" si="6">LOOKUP($L10,$A$10:$A$65,G$10:G$65)</f>
        <v>2.4379936483893482E-2</v>
      </c>
      <c r="T10" s="135">
        <f t="shared" ref="T10:T41" si="7">LOOKUP($L10,$A$10:$A$65,H$10:H$65)</f>
        <v>1.4550876222481355E-2</v>
      </c>
      <c r="U10" s="135">
        <f>SUM(N10:T10)</f>
        <v>1.5580345328533738</v>
      </c>
    </row>
    <row r="11" spans="1:21" x14ac:dyDescent="0.25">
      <c r="A11" s="38" t="s">
        <v>451</v>
      </c>
      <c r="B11" s="42">
        <v>1.6499524360936785E-2</v>
      </c>
      <c r="C11" s="42">
        <v>8.7554379866202195E-2</v>
      </c>
      <c r="D11" s="42">
        <v>2.1788784306504723E-3</v>
      </c>
      <c r="E11" s="42">
        <v>5.6323340057638852E-3</v>
      </c>
      <c r="F11" s="42">
        <v>1.0093241889784511E-2</v>
      </c>
      <c r="G11" s="42">
        <v>1.3768559166809728E-3</v>
      </c>
      <c r="H11" s="42">
        <v>7.2563532573811354E-4</v>
      </c>
      <c r="I11" s="44">
        <f t="shared" si="0"/>
        <v>0.12406084979575695</v>
      </c>
      <c r="L11" s="46" t="s">
        <v>449</v>
      </c>
      <c r="M11" s="46" t="s">
        <v>580</v>
      </c>
      <c r="N11" s="135">
        <f t="shared" si="1"/>
        <v>0.36062299276381826</v>
      </c>
      <c r="O11" s="135">
        <f t="shared" si="2"/>
        <v>1.8224134256125912</v>
      </c>
      <c r="P11" s="135">
        <f t="shared" si="3"/>
        <v>2.5979991863682547E-2</v>
      </c>
      <c r="Q11" s="135">
        <f t="shared" si="4"/>
        <v>0.13053403477712017</v>
      </c>
      <c r="R11" s="135">
        <f t="shared" si="5"/>
        <v>0.2022685017497016</v>
      </c>
      <c r="S11" s="135">
        <f t="shared" si="6"/>
        <v>2.7205971758966586E-2</v>
      </c>
      <c r="T11" s="135">
        <f t="shared" si="7"/>
        <v>1.4541727202857959E-2</v>
      </c>
      <c r="U11" s="135">
        <f t="shared" ref="U11:U66" si="8">SUM(N11:T11)</f>
        <v>2.5835666457287383</v>
      </c>
    </row>
    <row r="12" spans="1:21" x14ac:dyDescent="0.25">
      <c r="A12" s="37" t="s">
        <v>452</v>
      </c>
      <c r="B12" s="41">
        <v>4.2612506155004677E-3</v>
      </c>
      <c r="C12" s="41">
        <v>0.24211563833243377</v>
      </c>
      <c r="D12" s="41">
        <v>6.883044908449383E-3</v>
      </c>
      <c r="E12" s="41">
        <v>5.0156279370692919E-3</v>
      </c>
      <c r="F12" s="41">
        <v>3.2089580289457936E-2</v>
      </c>
      <c r="G12" s="41">
        <v>1.2548209802507296E-3</v>
      </c>
      <c r="H12" s="41">
        <v>2.3070221937024531E-3</v>
      </c>
      <c r="I12" s="44">
        <f t="shared" si="0"/>
        <v>0.293926985256864</v>
      </c>
      <c r="L12" s="46" t="s">
        <v>450</v>
      </c>
      <c r="M12" s="46" t="s">
        <v>545</v>
      </c>
      <c r="N12" s="135">
        <f t="shared" si="1"/>
        <v>1.9401083471195556E-3</v>
      </c>
      <c r="O12" s="135">
        <f t="shared" si="2"/>
        <v>8.5646760598865515E-2</v>
      </c>
      <c r="P12" s="135">
        <f t="shared" si="3"/>
        <v>2.9932547570953277E-3</v>
      </c>
      <c r="Q12" s="135">
        <f t="shared" si="4"/>
        <v>2.4585015051106869E-3</v>
      </c>
      <c r="R12" s="135">
        <f t="shared" si="5"/>
        <v>2.0200053801951348E-2</v>
      </c>
      <c r="S12" s="135">
        <f t="shared" si="6"/>
        <v>4.3205911537010488E-3</v>
      </c>
      <c r="T12" s="135">
        <f t="shared" si="7"/>
        <v>1.4522462436317701E-3</v>
      </c>
      <c r="U12" s="135">
        <f t="shared" si="8"/>
        <v>0.11901151640747526</v>
      </c>
    </row>
    <row r="13" spans="1:21" x14ac:dyDescent="0.25">
      <c r="A13" s="38" t="s">
        <v>454</v>
      </c>
      <c r="B13" s="42">
        <v>2.0012268732250333E-2</v>
      </c>
      <c r="C13" s="42">
        <v>1.2289236290598711</v>
      </c>
      <c r="D13" s="42">
        <v>3.1150003996084939E-2</v>
      </c>
      <c r="E13" s="42">
        <v>2.4653311318716314E-2</v>
      </c>
      <c r="F13" s="42">
        <v>1.772535988739993</v>
      </c>
      <c r="G13" s="42">
        <v>0.14112406695586741</v>
      </c>
      <c r="H13" s="42">
        <v>0.12743326114810216</v>
      </c>
      <c r="I13" s="44">
        <f t="shared" si="0"/>
        <v>3.3458325299508855</v>
      </c>
      <c r="L13" s="46" t="s">
        <v>451</v>
      </c>
      <c r="M13" s="46" t="s">
        <v>542</v>
      </c>
      <c r="N13" s="135">
        <f t="shared" si="1"/>
        <v>1.6499524360936785E-2</v>
      </c>
      <c r="O13" s="135">
        <f t="shared" si="2"/>
        <v>8.7554379866202195E-2</v>
      </c>
      <c r="P13" s="135">
        <f t="shared" si="3"/>
        <v>2.1788784306504723E-3</v>
      </c>
      <c r="Q13" s="135">
        <f t="shared" si="4"/>
        <v>5.6323340057638852E-3</v>
      </c>
      <c r="R13" s="135">
        <f t="shared" si="5"/>
        <v>1.0093241889784511E-2</v>
      </c>
      <c r="S13" s="135">
        <f t="shared" si="6"/>
        <v>1.3768559166809728E-3</v>
      </c>
      <c r="T13" s="135">
        <f t="shared" si="7"/>
        <v>7.2563532573811354E-4</v>
      </c>
      <c r="U13" s="135">
        <f t="shared" si="8"/>
        <v>0.12406084979575695</v>
      </c>
    </row>
    <row r="14" spans="1:21" x14ac:dyDescent="0.25">
      <c r="A14" s="37" t="s">
        <v>453</v>
      </c>
      <c r="B14" s="41">
        <v>0.13293973079139157</v>
      </c>
      <c r="C14" s="41">
        <v>14.568320052993942</v>
      </c>
      <c r="D14" s="41">
        <v>0.69168792599208562</v>
      </c>
      <c r="E14" s="41">
        <v>2.5365650853130133E-3</v>
      </c>
      <c r="F14" s="41">
        <v>4.013528216517984</v>
      </c>
      <c r="G14" s="41">
        <v>2.1297528705032782</v>
      </c>
      <c r="H14" s="41">
        <v>0.2885453342498181</v>
      </c>
      <c r="I14" s="44">
        <f t="shared" si="0"/>
        <v>21.827310696133814</v>
      </c>
      <c r="L14" s="46" t="s">
        <v>452</v>
      </c>
      <c r="M14" s="46" t="s">
        <v>581</v>
      </c>
      <c r="N14" s="135">
        <f t="shared" si="1"/>
        <v>4.2612506155004677E-3</v>
      </c>
      <c r="O14" s="135">
        <f t="shared" si="2"/>
        <v>0.24211563833243377</v>
      </c>
      <c r="P14" s="135">
        <f t="shared" si="3"/>
        <v>6.883044908449383E-3</v>
      </c>
      <c r="Q14" s="135">
        <f t="shared" si="4"/>
        <v>5.0156279370692919E-3</v>
      </c>
      <c r="R14" s="135">
        <f t="shared" si="5"/>
        <v>3.2089580289457936E-2</v>
      </c>
      <c r="S14" s="135">
        <f t="shared" si="6"/>
        <v>1.2548209802507296E-3</v>
      </c>
      <c r="T14" s="135">
        <f t="shared" si="7"/>
        <v>2.3070221937024531E-3</v>
      </c>
      <c r="U14" s="135">
        <f t="shared" si="8"/>
        <v>0.293926985256864</v>
      </c>
    </row>
    <row r="15" spans="1:21" x14ac:dyDescent="0.25">
      <c r="A15" s="38" t="s">
        <v>449</v>
      </c>
      <c r="B15" s="42">
        <v>0.36062299276381826</v>
      </c>
      <c r="C15" s="42">
        <v>1.8224134256125912</v>
      </c>
      <c r="D15" s="42">
        <v>2.5979991863682547E-2</v>
      </c>
      <c r="E15" s="42">
        <v>0.13053403477712017</v>
      </c>
      <c r="F15" s="42">
        <v>0.2022685017497016</v>
      </c>
      <c r="G15" s="42">
        <v>2.7205971758966586E-2</v>
      </c>
      <c r="H15" s="42">
        <v>1.4541727202857959E-2</v>
      </c>
      <c r="I15" s="44">
        <f t="shared" si="0"/>
        <v>2.5835666457287383</v>
      </c>
      <c r="L15" s="46" t="s">
        <v>453</v>
      </c>
      <c r="M15" s="46" t="s">
        <v>582</v>
      </c>
      <c r="N15" s="135">
        <f t="shared" si="1"/>
        <v>0.13293973079139157</v>
      </c>
      <c r="O15" s="135">
        <f t="shared" si="2"/>
        <v>14.568320052993942</v>
      </c>
      <c r="P15" s="135">
        <f t="shared" si="3"/>
        <v>0.69168792599208562</v>
      </c>
      <c r="Q15" s="135">
        <f t="shared" si="4"/>
        <v>2.5365650853130133E-3</v>
      </c>
      <c r="R15" s="135">
        <f t="shared" si="5"/>
        <v>4.013528216517984</v>
      </c>
      <c r="S15" s="135">
        <f t="shared" si="6"/>
        <v>2.1297528705032782</v>
      </c>
      <c r="T15" s="135">
        <f t="shared" si="7"/>
        <v>0.2885453342498181</v>
      </c>
      <c r="U15" s="135">
        <f t="shared" si="8"/>
        <v>21.827310696133814</v>
      </c>
    </row>
    <row r="16" spans="1:21" x14ac:dyDescent="0.25">
      <c r="A16" s="37" t="s">
        <v>458</v>
      </c>
      <c r="B16" s="41">
        <v>0.10753801354285374</v>
      </c>
      <c r="C16" s="41">
        <v>0.59066876582226946</v>
      </c>
      <c r="D16" s="41">
        <v>2.1928956326783867E-2</v>
      </c>
      <c r="E16" s="41">
        <v>4.9745656364252502E-2</v>
      </c>
      <c r="F16" s="41">
        <v>0.1745688006824781</v>
      </c>
      <c r="G16" s="41">
        <v>1.4735365929581573E-2</v>
      </c>
      <c r="H16" s="41">
        <v>1.2550307416604107E-2</v>
      </c>
      <c r="I16" s="44">
        <f t="shared" si="0"/>
        <v>0.97173586608482343</v>
      </c>
      <c r="L16" s="46" t="s">
        <v>454</v>
      </c>
      <c r="M16" s="46" t="s">
        <v>583</v>
      </c>
      <c r="N16" s="135">
        <f t="shared" si="1"/>
        <v>2.0012268732250333E-2</v>
      </c>
      <c r="O16" s="135">
        <f t="shared" si="2"/>
        <v>1.2289236290598711</v>
      </c>
      <c r="P16" s="135">
        <f t="shared" si="3"/>
        <v>3.1150003996084939E-2</v>
      </c>
      <c r="Q16" s="135">
        <f t="shared" si="4"/>
        <v>2.4653311318716314E-2</v>
      </c>
      <c r="R16" s="135">
        <f t="shared" si="5"/>
        <v>1.772535988739993</v>
      </c>
      <c r="S16" s="135">
        <f t="shared" si="6"/>
        <v>0.14112406695586741</v>
      </c>
      <c r="T16" s="135">
        <f t="shared" si="7"/>
        <v>0.12743326114810216</v>
      </c>
      <c r="U16" s="135">
        <f t="shared" si="8"/>
        <v>3.3458325299508855</v>
      </c>
    </row>
    <row r="17" spans="1:21" x14ac:dyDescent="0.25">
      <c r="A17" s="38" t="s">
        <v>456</v>
      </c>
      <c r="B17" s="42">
        <v>1.0865201693537913E-2</v>
      </c>
      <c r="C17" s="42">
        <v>0.40297474929394966</v>
      </c>
      <c r="D17" s="42">
        <v>1.625377580756154E-2</v>
      </c>
      <c r="E17" s="42">
        <v>1.1922251880617523E-2</v>
      </c>
      <c r="F17" s="42">
        <v>3.1413086014161928E-2</v>
      </c>
      <c r="G17" s="42">
        <v>2.6302981792783398E-7</v>
      </c>
      <c r="H17" s="42">
        <v>2.2583868643231762E-3</v>
      </c>
      <c r="I17" s="44">
        <f t="shared" si="0"/>
        <v>0.47568771458396969</v>
      </c>
      <c r="L17" s="46" t="s">
        <v>455</v>
      </c>
      <c r="M17" s="46" t="s">
        <v>584</v>
      </c>
      <c r="N17" s="135">
        <f t="shared" si="1"/>
        <v>1.7438237277871187E-2</v>
      </c>
      <c r="O17" s="135">
        <f t="shared" si="2"/>
        <v>0.10343318082702833</v>
      </c>
      <c r="P17" s="135">
        <f t="shared" si="3"/>
        <v>3.991758010723017E-2</v>
      </c>
      <c r="Q17" s="135">
        <f t="shared" si="4"/>
        <v>8.1966598948016792E-3</v>
      </c>
      <c r="R17" s="135">
        <f t="shared" si="5"/>
        <v>1.1755029940790414E-2</v>
      </c>
      <c r="S17" s="135">
        <f t="shared" si="6"/>
        <v>1.8619482651879406E-3</v>
      </c>
      <c r="T17" s="135">
        <f t="shared" si="7"/>
        <v>8.4510656469849454E-4</v>
      </c>
      <c r="U17" s="135">
        <f t="shared" si="8"/>
        <v>0.18344774287760821</v>
      </c>
    </row>
    <row r="18" spans="1:21" x14ac:dyDescent="0.25">
      <c r="A18" s="37" t="s">
        <v>460</v>
      </c>
      <c r="B18" s="41">
        <v>7.6941395897126508E-2</v>
      </c>
      <c r="C18" s="41">
        <v>3.7487356649787631</v>
      </c>
      <c r="D18" s="41">
        <v>5.7911529408263486E-5</v>
      </c>
      <c r="E18" s="41">
        <v>8.0200010429738353E-4</v>
      </c>
      <c r="F18" s="41">
        <v>2.4738052063923242</v>
      </c>
      <c r="G18" s="41">
        <v>0.76559484461455118</v>
      </c>
      <c r="H18" s="41">
        <v>0.17784974008895568</v>
      </c>
      <c r="I18" s="44">
        <f t="shared" si="0"/>
        <v>7.2437867636054261</v>
      </c>
      <c r="L18" s="46" t="s">
        <v>458</v>
      </c>
      <c r="M18" s="46" t="s">
        <v>585</v>
      </c>
      <c r="N18" s="135">
        <f t="shared" si="1"/>
        <v>0.10753801354285374</v>
      </c>
      <c r="O18" s="135">
        <f t="shared" si="2"/>
        <v>0.59066876582226946</v>
      </c>
      <c r="P18" s="135">
        <f t="shared" si="3"/>
        <v>2.1928956326783867E-2</v>
      </c>
      <c r="Q18" s="135">
        <f t="shared" si="4"/>
        <v>4.9745656364252502E-2</v>
      </c>
      <c r="R18" s="135">
        <f t="shared" si="5"/>
        <v>0.1745688006824781</v>
      </c>
      <c r="S18" s="135">
        <f t="shared" si="6"/>
        <v>1.4735365929581573E-2</v>
      </c>
      <c r="T18" s="135">
        <f t="shared" si="7"/>
        <v>1.2550307416604107E-2</v>
      </c>
      <c r="U18" s="135">
        <f t="shared" si="8"/>
        <v>0.97173586608482343</v>
      </c>
    </row>
    <row r="19" spans="1:21" x14ac:dyDescent="0.25">
      <c r="A19" s="38" t="s">
        <v>457</v>
      </c>
      <c r="B19" s="42">
        <v>0.17046235593432582</v>
      </c>
      <c r="C19" s="42">
        <v>0.91757224320775388</v>
      </c>
      <c r="D19" s="42">
        <v>2.7441070836802302E-2</v>
      </c>
      <c r="E19" s="42">
        <v>1.9517501396511053E-2</v>
      </c>
      <c r="F19" s="42">
        <v>0.11129834325910477</v>
      </c>
      <c r="G19" s="42">
        <v>1.4511603806070179E-2</v>
      </c>
      <c r="H19" s="42">
        <v>8.0015925950088496E-3</v>
      </c>
      <c r="I19" s="44">
        <f t="shared" si="0"/>
        <v>1.2688047110355767</v>
      </c>
      <c r="L19" s="46" t="s">
        <v>456</v>
      </c>
      <c r="M19" s="46" t="s">
        <v>586</v>
      </c>
      <c r="N19" s="135">
        <f t="shared" si="1"/>
        <v>1.0865201693537913E-2</v>
      </c>
      <c r="O19" s="135">
        <f t="shared" si="2"/>
        <v>0.40297474929394966</v>
      </c>
      <c r="P19" s="135">
        <f t="shared" si="3"/>
        <v>1.625377580756154E-2</v>
      </c>
      <c r="Q19" s="135">
        <f t="shared" si="4"/>
        <v>1.1922251880617523E-2</v>
      </c>
      <c r="R19" s="135">
        <f t="shared" si="5"/>
        <v>3.1413086014161928E-2</v>
      </c>
      <c r="S19" s="135">
        <f t="shared" si="6"/>
        <v>2.6302981792783398E-7</v>
      </c>
      <c r="T19" s="135">
        <f t="shared" si="7"/>
        <v>2.2583868643231762E-3</v>
      </c>
      <c r="U19" s="135">
        <f t="shared" si="8"/>
        <v>0.47568771458396969</v>
      </c>
    </row>
    <row r="20" spans="1:21" x14ac:dyDescent="0.25">
      <c r="A20" s="37" t="s">
        <v>461</v>
      </c>
      <c r="B20" s="41">
        <v>1.4913109609436556E-2</v>
      </c>
      <c r="C20" s="41">
        <v>0.28001904162956076</v>
      </c>
      <c r="D20" s="41">
        <v>1.0523702743483196E-2</v>
      </c>
      <c r="E20" s="41">
        <v>1.2523662722297753E-2</v>
      </c>
      <c r="F20" s="41">
        <v>2.4454795090289541E-2</v>
      </c>
      <c r="G20" s="41">
        <v>5.770505836567862E-8</v>
      </c>
      <c r="H20" s="41">
        <v>1.7581331543397628E-3</v>
      </c>
      <c r="I20" s="44">
        <f t="shared" si="0"/>
        <v>0.34419250265446588</v>
      </c>
      <c r="L20" s="46" t="s">
        <v>457</v>
      </c>
      <c r="M20" s="46" t="s">
        <v>587</v>
      </c>
      <c r="N20" s="135">
        <f t="shared" si="1"/>
        <v>0.17046235593432582</v>
      </c>
      <c r="O20" s="135">
        <f t="shared" si="2"/>
        <v>0.91757224320775388</v>
      </c>
      <c r="P20" s="135">
        <f t="shared" si="3"/>
        <v>2.7441070836802302E-2</v>
      </c>
      <c r="Q20" s="135">
        <f t="shared" si="4"/>
        <v>1.9517501396511053E-2</v>
      </c>
      <c r="R20" s="135">
        <f t="shared" si="5"/>
        <v>0.11129834325910477</v>
      </c>
      <c r="S20" s="135">
        <f t="shared" si="6"/>
        <v>1.4511603806070179E-2</v>
      </c>
      <c r="T20" s="135">
        <f t="shared" si="7"/>
        <v>8.0015925950088496E-3</v>
      </c>
      <c r="U20" s="135">
        <f t="shared" si="8"/>
        <v>1.2688047110355767</v>
      </c>
    </row>
    <row r="21" spans="1:21" x14ac:dyDescent="0.25">
      <c r="A21" s="38" t="s">
        <v>499</v>
      </c>
      <c r="B21" s="42">
        <v>6.625552229765466E-3</v>
      </c>
      <c r="C21" s="42">
        <v>3.0667560740599627E-2</v>
      </c>
      <c r="D21" s="42">
        <v>1.5805012531581992E-5</v>
      </c>
      <c r="E21" s="42">
        <v>3.0878939280031545E-5</v>
      </c>
      <c r="F21" s="42">
        <v>1.2334333908530122E-2</v>
      </c>
      <c r="G21" s="42">
        <v>3.8596529577895541E-5</v>
      </c>
      <c r="H21" s="42">
        <v>8.867545731305168E-4</v>
      </c>
      <c r="I21" s="44">
        <f t="shared" si="0"/>
        <v>5.0599481933415243E-2</v>
      </c>
      <c r="L21" s="46" t="s">
        <v>460</v>
      </c>
      <c r="M21" s="46" t="s">
        <v>543</v>
      </c>
      <c r="N21" s="135">
        <f t="shared" si="1"/>
        <v>7.6941395897126508E-2</v>
      </c>
      <c r="O21" s="135">
        <f t="shared" si="2"/>
        <v>3.7487356649787631</v>
      </c>
      <c r="P21" s="135">
        <f t="shared" si="3"/>
        <v>5.7911529408263486E-5</v>
      </c>
      <c r="Q21" s="135">
        <f t="shared" si="4"/>
        <v>8.0200010429738353E-4</v>
      </c>
      <c r="R21" s="135">
        <f t="shared" si="5"/>
        <v>2.4738052063923242</v>
      </c>
      <c r="S21" s="135">
        <f t="shared" si="6"/>
        <v>0.76559484461455118</v>
      </c>
      <c r="T21" s="135">
        <f t="shared" si="7"/>
        <v>0.17784974008895568</v>
      </c>
      <c r="U21" s="135">
        <f t="shared" si="8"/>
        <v>7.2437867636054261</v>
      </c>
    </row>
    <row r="22" spans="1:21" x14ac:dyDescent="0.25">
      <c r="A22" s="37" t="s">
        <v>450</v>
      </c>
      <c r="B22" s="41">
        <v>1.9401083471195556E-3</v>
      </c>
      <c r="C22" s="41">
        <v>8.5646760598865515E-2</v>
      </c>
      <c r="D22" s="41">
        <v>2.9932547570953277E-3</v>
      </c>
      <c r="E22" s="41">
        <v>2.4585015051106869E-3</v>
      </c>
      <c r="F22" s="41">
        <v>2.0200053801951348E-2</v>
      </c>
      <c r="G22" s="41">
        <v>4.3205911537010488E-3</v>
      </c>
      <c r="H22" s="41">
        <v>1.4522462436317701E-3</v>
      </c>
      <c r="I22" s="44">
        <f t="shared" si="0"/>
        <v>0.11901151640747526</v>
      </c>
      <c r="L22" s="46" t="s">
        <v>482</v>
      </c>
      <c r="M22" s="46" t="s">
        <v>588</v>
      </c>
      <c r="N22" s="135">
        <f t="shared" si="1"/>
        <v>1.7614381088758803E-4</v>
      </c>
      <c r="O22" s="135">
        <f t="shared" si="2"/>
        <v>1.0447796043134168E-3</v>
      </c>
      <c r="P22" s="135">
        <f t="shared" si="3"/>
        <v>4.0320787987101268E-4</v>
      </c>
      <c r="Q22" s="135">
        <f t="shared" si="4"/>
        <v>8.2794544391936363E-5</v>
      </c>
      <c r="R22" s="135">
        <f t="shared" si="5"/>
        <v>1.187376761696001E-4</v>
      </c>
      <c r="S22" s="135">
        <f t="shared" si="6"/>
        <v>1.8807558234221589E-5</v>
      </c>
      <c r="T22" s="135">
        <f t="shared" si="7"/>
        <v>8.5364299464494375E-6</v>
      </c>
      <c r="U22" s="135">
        <f t="shared" si="8"/>
        <v>1.8530075038142254E-3</v>
      </c>
    </row>
    <row r="23" spans="1:21" x14ac:dyDescent="0.25">
      <c r="A23" s="38" t="s">
        <v>546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4">
        <f t="shared" si="0"/>
        <v>0</v>
      </c>
      <c r="L23" s="46" t="s">
        <v>461</v>
      </c>
      <c r="M23" s="46" t="s">
        <v>544</v>
      </c>
      <c r="N23" s="135">
        <f t="shared" si="1"/>
        <v>1.4913109609436556E-2</v>
      </c>
      <c r="O23" s="135">
        <f t="shared" si="2"/>
        <v>0.28001904162956076</v>
      </c>
      <c r="P23" s="135">
        <f t="shared" si="3"/>
        <v>1.0523702743483196E-2</v>
      </c>
      <c r="Q23" s="135">
        <f t="shared" si="4"/>
        <v>1.2523662722297753E-2</v>
      </c>
      <c r="R23" s="135">
        <f t="shared" si="5"/>
        <v>2.4454795090289541E-2</v>
      </c>
      <c r="S23" s="135">
        <f t="shared" si="6"/>
        <v>5.770505836567862E-8</v>
      </c>
      <c r="T23" s="135">
        <f t="shared" si="7"/>
        <v>1.7581331543397628E-3</v>
      </c>
      <c r="U23" s="135">
        <f t="shared" si="8"/>
        <v>0.34419250265446588</v>
      </c>
    </row>
    <row r="24" spans="1:21" x14ac:dyDescent="0.25">
      <c r="A24" s="37" t="s">
        <v>464</v>
      </c>
      <c r="B24" s="41">
        <v>0.12857191771644363</v>
      </c>
      <c r="C24" s="41">
        <v>0.52543948716029643</v>
      </c>
      <c r="D24" s="41">
        <v>2.5002186231732077E-2</v>
      </c>
      <c r="E24" s="41">
        <v>5.457954330442167E-2</v>
      </c>
      <c r="F24" s="41">
        <v>9.9141687031241127E-2</v>
      </c>
      <c r="G24" s="41">
        <v>1.2499612196952847E-2</v>
      </c>
      <c r="H24" s="41">
        <v>7.1276118365847154E-3</v>
      </c>
      <c r="I24" s="44">
        <f t="shared" si="0"/>
        <v>0.85236204547767258</v>
      </c>
      <c r="L24" s="46" t="s">
        <v>471</v>
      </c>
      <c r="M24" s="46" t="s">
        <v>589</v>
      </c>
      <c r="N24" s="135">
        <f t="shared" si="1"/>
        <v>2.2137699432925378E-3</v>
      </c>
      <c r="O24" s="135">
        <f t="shared" si="2"/>
        <v>7.9975049896687328E-2</v>
      </c>
      <c r="P24" s="135">
        <f t="shared" si="3"/>
        <v>3.0247817823365153E-3</v>
      </c>
      <c r="Q24" s="135">
        <f t="shared" si="4"/>
        <v>2.2542471929814E-3</v>
      </c>
      <c r="R24" s="135">
        <f t="shared" si="5"/>
        <v>0.13780092863789573</v>
      </c>
      <c r="S24" s="135">
        <f t="shared" si="6"/>
        <v>1.1743727070748507E-2</v>
      </c>
      <c r="T24" s="135">
        <f t="shared" si="7"/>
        <v>9.9069479193180064E-3</v>
      </c>
      <c r="U24" s="135">
        <f t="shared" si="8"/>
        <v>0.24691945244326002</v>
      </c>
    </row>
    <row r="25" spans="1:21" x14ac:dyDescent="0.25">
      <c r="A25" s="38" t="s">
        <v>548</v>
      </c>
      <c r="B25" s="42">
        <v>7.116200454694954E-3</v>
      </c>
      <c r="C25" s="42">
        <v>1.1575744106591368E-2</v>
      </c>
      <c r="D25" s="42">
        <v>3.0260874609610916E-5</v>
      </c>
      <c r="E25" s="42">
        <v>2.4299074553852664E-5</v>
      </c>
      <c r="F25" s="42">
        <v>5.8519233208062557E-2</v>
      </c>
      <c r="G25" s="42">
        <v>2.8549532260807539E-5</v>
      </c>
      <c r="H25" s="42">
        <v>4.2071341710194256E-3</v>
      </c>
      <c r="I25" s="44">
        <f t="shared" si="0"/>
        <v>8.1501421421792564E-2</v>
      </c>
      <c r="L25" s="46" t="s">
        <v>463</v>
      </c>
      <c r="M25" s="46" t="s">
        <v>590</v>
      </c>
      <c r="N25" s="135">
        <f t="shared" si="1"/>
        <v>0.20275798188145183</v>
      </c>
      <c r="O25" s="135">
        <f t="shared" si="2"/>
        <v>1.0178977042856188</v>
      </c>
      <c r="P25" s="135">
        <f t="shared" si="3"/>
        <v>3.687426421099186E-2</v>
      </c>
      <c r="Q25" s="135">
        <f t="shared" si="4"/>
        <v>8.5925196683797167E-2</v>
      </c>
      <c r="R25" s="135">
        <f t="shared" si="5"/>
        <v>0.16292970712079144</v>
      </c>
      <c r="S25" s="135">
        <f t="shared" si="6"/>
        <v>1.9579359306957443E-2</v>
      </c>
      <c r="T25" s="135">
        <f t="shared" si="7"/>
        <v>1.1713535887678511E-2</v>
      </c>
      <c r="U25" s="135">
        <f t="shared" si="8"/>
        <v>1.5376777493772871</v>
      </c>
    </row>
    <row r="26" spans="1:21" x14ac:dyDescent="0.25">
      <c r="A26" s="37" t="s">
        <v>550</v>
      </c>
      <c r="B26" s="41">
        <v>1.4350299873207623E-4</v>
      </c>
      <c r="C26" s="41">
        <v>9.4889741600621802E-2</v>
      </c>
      <c r="D26" s="41">
        <v>4.2334121928382706E-5</v>
      </c>
      <c r="E26" s="41">
        <v>6.3354622111458028E-5</v>
      </c>
      <c r="F26" s="41">
        <v>0.13417856557761912</v>
      </c>
      <c r="G26" s="41">
        <v>2.2732413257989266E-5</v>
      </c>
      <c r="H26" s="41">
        <v>9.6465246947596145E-3</v>
      </c>
      <c r="I26" s="44">
        <f t="shared" si="0"/>
        <v>0.23898675602903041</v>
      </c>
      <c r="L26" s="46" t="s">
        <v>464</v>
      </c>
      <c r="M26" s="46" t="s">
        <v>591</v>
      </c>
      <c r="N26" s="135">
        <f t="shared" si="1"/>
        <v>0.12857191771644363</v>
      </c>
      <c r="O26" s="135">
        <f t="shared" si="2"/>
        <v>0.52543948716029643</v>
      </c>
      <c r="P26" s="135">
        <f t="shared" si="3"/>
        <v>2.5002186231732077E-2</v>
      </c>
      <c r="Q26" s="135">
        <f t="shared" si="4"/>
        <v>5.457954330442167E-2</v>
      </c>
      <c r="R26" s="135">
        <f t="shared" si="5"/>
        <v>9.9141687031241127E-2</v>
      </c>
      <c r="S26" s="135">
        <f t="shared" si="6"/>
        <v>1.2499612196952847E-2</v>
      </c>
      <c r="T26" s="135">
        <f t="shared" si="7"/>
        <v>7.1276118365847154E-3</v>
      </c>
      <c r="U26" s="135">
        <f t="shared" si="8"/>
        <v>0.85236204547767258</v>
      </c>
    </row>
    <row r="27" spans="1:21" x14ac:dyDescent="0.25">
      <c r="A27" s="38" t="s">
        <v>466</v>
      </c>
      <c r="B27" s="42">
        <v>7.5136985513697711E-3</v>
      </c>
      <c r="C27" s="42">
        <v>39.02758655641459</v>
      </c>
      <c r="D27" s="42">
        <v>3.1685060810189049E-2</v>
      </c>
      <c r="E27" s="42">
        <v>1.3258597656558087E-3</v>
      </c>
      <c r="F27" s="42">
        <v>4.7704727230269599</v>
      </c>
      <c r="G27" s="42">
        <v>4.167807305705233E-4</v>
      </c>
      <c r="H27" s="42">
        <v>0.34296448713886502</v>
      </c>
      <c r="I27" s="44">
        <f t="shared" si="0"/>
        <v>44.181965166438204</v>
      </c>
      <c r="L27" s="46" t="s">
        <v>465</v>
      </c>
      <c r="M27" s="46" t="s">
        <v>592</v>
      </c>
      <c r="N27" s="135">
        <f t="shared" si="1"/>
        <v>4.4376145658993157E-2</v>
      </c>
      <c r="O27" s="135">
        <f t="shared" si="2"/>
        <v>6.4019108041514894E-2</v>
      </c>
      <c r="P27" s="135">
        <f t="shared" si="3"/>
        <v>2.4246618774811583E-3</v>
      </c>
      <c r="Q27" s="135">
        <f t="shared" si="4"/>
        <v>2.0236264362647987E-3</v>
      </c>
      <c r="R27" s="135">
        <f t="shared" si="5"/>
        <v>4.6045475806735752</v>
      </c>
      <c r="S27" s="135">
        <f t="shared" si="6"/>
        <v>1.0683140493117138</v>
      </c>
      <c r="T27" s="135">
        <f t="shared" si="7"/>
        <v>0.33103559986612457</v>
      </c>
      <c r="U27" s="135">
        <f t="shared" si="8"/>
        <v>6.1167407718656674</v>
      </c>
    </row>
    <row r="28" spans="1:21" x14ac:dyDescent="0.25">
      <c r="A28" s="37" t="s">
        <v>467</v>
      </c>
      <c r="B28" s="41">
        <v>1.7916155594585104E-3</v>
      </c>
      <c r="C28" s="41">
        <v>7.3205203508093106E-2</v>
      </c>
      <c r="D28" s="41">
        <v>2.6471390460144251E-3</v>
      </c>
      <c r="E28" s="41">
        <v>1.9712671235820691E-3</v>
      </c>
      <c r="F28" s="41">
        <v>1.8260024265513607E-2</v>
      </c>
      <c r="G28" s="41">
        <v>4.1141416558638996E-3</v>
      </c>
      <c r="H28" s="41">
        <v>1.3127713375523503E-3</v>
      </c>
      <c r="I28" s="44">
        <f t="shared" si="0"/>
        <v>0.10330216249607797</v>
      </c>
      <c r="L28" s="46" t="s">
        <v>553</v>
      </c>
      <c r="M28" s="46" t="s">
        <v>593</v>
      </c>
      <c r="N28" s="135">
        <f t="shared" si="1"/>
        <v>2.4031335574903313E-2</v>
      </c>
      <c r="O28" s="135">
        <f t="shared" si="2"/>
        <v>1.8997526834727857E-2</v>
      </c>
      <c r="P28" s="135">
        <f t="shared" si="3"/>
        <v>5.40019093343047E-5</v>
      </c>
      <c r="Q28" s="135">
        <f t="shared" si="4"/>
        <v>4.6597404035678661E-5</v>
      </c>
      <c r="R28" s="135">
        <f t="shared" si="5"/>
        <v>0.17025160171647921</v>
      </c>
      <c r="S28" s="135">
        <f t="shared" si="6"/>
        <v>4.8196696738250316E-5</v>
      </c>
      <c r="T28" s="135">
        <f t="shared" si="7"/>
        <v>1.2239930224401918E-2</v>
      </c>
      <c r="U28" s="135">
        <f t="shared" si="8"/>
        <v>0.22566919036062055</v>
      </c>
    </row>
    <row r="29" spans="1:21" x14ac:dyDescent="0.25">
      <c r="A29" s="38" t="s">
        <v>463</v>
      </c>
      <c r="B29" s="42">
        <v>0.20275798188145183</v>
      </c>
      <c r="C29" s="42">
        <v>1.0178977042856188</v>
      </c>
      <c r="D29" s="42">
        <v>3.687426421099186E-2</v>
      </c>
      <c r="E29" s="42">
        <v>8.5925196683797167E-2</v>
      </c>
      <c r="F29" s="42">
        <v>0.16292970712079144</v>
      </c>
      <c r="G29" s="42">
        <v>1.9579359306957443E-2</v>
      </c>
      <c r="H29" s="42">
        <v>1.1713535887678511E-2</v>
      </c>
      <c r="I29" s="44">
        <f t="shared" si="0"/>
        <v>1.5376777493772871</v>
      </c>
      <c r="L29" s="46" t="s">
        <v>466</v>
      </c>
      <c r="M29" s="46" t="s">
        <v>594</v>
      </c>
      <c r="N29" s="135">
        <f t="shared" si="1"/>
        <v>7.5136985513697711E-3</v>
      </c>
      <c r="O29" s="135">
        <f t="shared" si="2"/>
        <v>39.02758655641459</v>
      </c>
      <c r="P29" s="135">
        <f t="shared" si="3"/>
        <v>3.1685060810189049E-2</v>
      </c>
      <c r="Q29" s="135">
        <f t="shared" si="4"/>
        <v>1.3258597656558087E-3</v>
      </c>
      <c r="R29" s="135">
        <f t="shared" si="5"/>
        <v>4.7704727230269599</v>
      </c>
      <c r="S29" s="135">
        <f t="shared" si="6"/>
        <v>4.167807305705233E-4</v>
      </c>
      <c r="T29" s="135">
        <f t="shared" si="7"/>
        <v>0.34296448713886502</v>
      </c>
      <c r="U29" s="135">
        <f t="shared" si="8"/>
        <v>44.181965166438204</v>
      </c>
    </row>
    <row r="30" spans="1:21" x14ac:dyDescent="0.25">
      <c r="A30" s="37" t="s">
        <v>465</v>
      </c>
      <c r="B30" s="41">
        <v>4.4376145658993157E-2</v>
      </c>
      <c r="C30" s="41">
        <v>6.4019108041514894E-2</v>
      </c>
      <c r="D30" s="41">
        <v>2.4246618774811583E-3</v>
      </c>
      <c r="E30" s="41">
        <v>2.0236264362647987E-3</v>
      </c>
      <c r="F30" s="41">
        <v>4.6045475806735752</v>
      </c>
      <c r="G30" s="41">
        <v>1.0683140493117138</v>
      </c>
      <c r="H30" s="41">
        <v>0.33103559986612457</v>
      </c>
      <c r="I30" s="44">
        <f t="shared" si="0"/>
        <v>6.1167407718656674</v>
      </c>
      <c r="L30" s="46" t="s">
        <v>467</v>
      </c>
      <c r="M30" s="46" t="s">
        <v>552</v>
      </c>
      <c r="N30" s="135">
        <f t="shared" si="1"/>
        <v>1.7916155594585104E-3</v>
      </c>
      <c r="O30" s="135">
        <f t="shared" si="2"/>
        <v>7.3205203508093106E-2</v>
      </c>
      <c r="P30" s="135">
        <f t="shared" si="3"/>
        <v>2.6471390460144251E-3</v>
      </c>
      <c r="Q30" s="135">
        <f t="shared" si="4"/>
        <v>1.9712671235820691E-3</v>
      </c>
      <c r="R30" s="135">
        <f t="shared" si="5"/>
        <v>1.8260024265513607E-2</v>
      </c>
      <c r="S30" s="135">
        <f t="shared" si="6"/>
        <v>4.1141416558638996E-3</v>
      </c>
      <c r="T30" s="135">
        <f t="shared" si="7"/>
        <v>1.3127713375523503E-3</v>
      </c>
      <c r="U30" s="135">
        <f t="shared" si="8"/>
        <v>0.10330216249607797</v>
      </c>
    </row>
    <row r="31" spans="1:21" x14ac:dyDescent="0.25">
      <c r="A31" s="38" t="s">
        <v>553</v>
      </c>
      <c r="B31" s="42">
        <v>2.4031335574903313E-2</v>
      </c>
      <c r="C31" s="42">
        <v>1.8997526834727857E-2</v>
      </c>
      <c r="D31" s="42">
        <v>5.40019093343047E-5</v>
      </c>
      <c r="E31" s="42">
        <v>4.6597404035678661E-5</v>
      </c>
      <c r="F31" s="42">
        <v>0.17025160171647921</v>
      </c>
      <c r="G31" s="42">
        <v>4.8196696738250316E-5</v>
      </c>
      <c r="H31" s="42">
        <v>1.2239930224401918E-2</v>
      </c>
      <c r="I31" s="44">
        <f t="shared" si="0"/>
        <v>0.22566919036062055</v>
      </c>
      <c r="L31" s="46" t="s">
        <v>468</v>
      </c>
      <c r="M31" s="46" t="s">
        <v>555</v>
      </c>
      <c r="N31" s="135">
        <f t="shared" si="1"/>
        <v>1.774536872362659E-2</v>
      </c>
      <c r="O31" s="135">
        <f t="shared" si="2"/>
        <v>7.5177056771159906E-2</v>
      </c>
      <c r="P31" s="135">
        <f t="shared" si="3"/>
        <v>3.4923021002388932E-3</v>
      </c>
      <c r="Q31" s="135">
        <f t="shared" si="4"/>
        <v>6.7309671599907724E-3</v>
      </c>
      <c r="R31" s="135">
        <f t="shared" si="5"/>
        <v>1.1678349618909392E-2</v>
      </c>
      <c r="S31" s="135">
        <f t="shared" si="6"/>
        <v>1.5469042185396961E-3</v>
      </c>
      <c r="T31" s="135">
        <f t="shared" si="7"/>
        <v>8.3959377198497066E-4</v>
      </c>
      <c r="U31" s="135">
        <f t="shared" si="8"/>
        <v>0.11721054236445022</v>
      </c>
    </row>
    <row r="32" spans="1:21" x14ac:dyDescent="0.25">
      <c r="A32" s="37" t="s">
        <v>472</v>
      </c>
      <c r="B32" s="41">
        <v>1.0437480160834261E-4</v>
      </c>
      <c r="C32" s="41">
        <v>1.9330417059791198E-4</v>
      </c>
      <c r="D32" s="41">
        <v>7.53658102485099E-6</v>
      </c>
      <c r="E32" s="41">
        <v>6.0901800889501468E-6</v>
      </c>
      <c r="F32" s="41">
        <v>0.65806814796539248</v>
      </c>
      <c r="G32" s="41">
        <v>0.80230165220457783</v>
      </c>
      <c r="H32" s="41">
        <v>4.7310616363018677E-2</v>
      </c>
      <c r="I32" s="44">
        <f t="shared" si="0"/>
        <v>1.5079917222663088</v>
      </c>
      <c r="L32" s="46" t="s">
        <v>469</v>
      </c>
      <c r="M32" s="46" t="s">
        <v>595</v>
      </c>
      <c r="N32" s="135">
        <f t="shared" si="1"/>
        <v>0.19299918758097989</v>
      </c>
      <c r="O32" s="135">
        <f t="shared" si="2"/>
        <v>0.82137305249907588</v>
      </c>
      <c r="P32" s="135">
        <f t="shared" si="3"/>
        <v>3.8652740671232248E-2</v>
      </c>
      <c r="Q32" s="135">
        <f t="shared" si="4"/>
        <v>7.4805122002914698E-2</v>
      </c>
      <c r="R32" s="135">
        <f t="shared" si="5"/>
        <v>0.13662662399839848</v>
      </c>
      <c r="S32" s="135">
        <f t="shared" si="6"/>
        <v>1.7366462286351494E-2</v>
      </c>
      <c r="T32" s="135">
        <f t="shared" si="7"/>
        <v>9.8225234163780931E-3</v>
      </c>
      <c r="U32" s="135">
        <f t="shared" si="8"/>
        <v>1.2916457124553304</v>
      </c>
    </row>
    <row r="33" spans="1:21" x14ac:dyDescent="0.25">
      <c r="A33" s="38" t="s">
        <v>468</v>
      </c>
      <c r="B33" s="42">
        <v>1.774536872362659E-2</v>
      </c>
      <c r="C33" s="42">
        <v>7.5177056771159906E-2</v>
      </c>
      <c r="D33" s="42">
        <v>3.4923021002388932E-3</v>
      </c>
      <c r="E33" s="42">
        <v>6.7309671599907724E-3</v>
      </c>
      <c r="F33" s="42">
        <v>1.1678349618909392E-2</v>
      </c>
      <c r="G33" s="42">
        <v>1.5469042185396961E-3</v>
      </c>
      <c r="H33" s="42">
        <v>8.3959377198497066E-4</v>
      </c>
      <c r="I33" s="44">
        <f t="shared" si="0"/>
        <v>0.11721054236445022</v>
      </c>
      <c r="L33" s="46" t="s">
        <v>470</v>
      </c>
      <c r="M33" s="46" t="s">
        <v>596</v>
      </c>
      <c r="N33" s="135">
        <f t="shared" si="1"/>
        <v>7.1450130813846727E-2</v>
      </c>
      <c r="O33" s="135">
        <f t="shared" si="2"/>
        <v>0.41425402984767984</v>
      </c>
      <c r="P33" s="135">
        <f t="shared" si="3"/>
        <v>1.5087613663192723E-2</v>
      </c>
      <c r="Q33" s="135">
        <f t="shared" si="4"/>
        <v>6.2968236713434336E-2</v>
      </c>
      <c r="R33" s="135">
        <f t="shared" si="5"/>
        <v>8.8798049126253054E-2</v>
      </c>
      <c r="S33" s="135">
        <f t="shared" si="6"/>
        <v>8.4372903540050753E-3</v>
      </c>
      <c r="T33" s="135">
        <f t="shared" si="7"/>
        <v>6.3839747433233583E-3</v>
      </c>
      <c r="U33" s="135">
        <f t="shared" si="8"/>
        <v>0.66737932526173493</v>
      </c>
    </row>
    <row r="34" spans="1:21" x14ac:dyDescent="0.25">
      <c r="A34" s="37" t="s">
        <v>475</v>
      </c>
      <c r="B34" s="41">
        <v>4.2263529716126812E-2</v>
      </c>
      <c r="C34" s="41">
        <v>1.3138057687934386</v>
      </c>
      <c r="D34" s="41">
        <v>6.2313165837421428E-2</v>
      </c>
      <c r="E34" s="41">
        <v>5.1910583104762945E-2</v>
      </c>
      <c r="F34" s="41">
        <v>4.0405116155565119</v>
      </c>
      <c r="G34" s="41">
        <v>0.29063554216600068</v>
      </c>
      <c r="H34" s="41">
        <v>0.29048525680043696</v>
      </c>
      <c r="I34" s="44">
        <f t="shared" si="0"/>
        <v>6.0919254619747001</v>
      </c>
      <c r="L34" s="46" t="s">
        <v>380</v>
      </c>
      <c r="M34" s="46" t="s">
        <v>597</v>
      </c>
      <c r="N34" s="135">
        <f t="shared" si="1"/>
        <v>1.3926799129407967</v>
      </c>
      <c r="O34" s="135">
        <f t="shared" si="2"/>
        <v>8.419888845715457</v>
      </c>
      <c r="P34" s="135">
        <f t="shared" si="3"/>
        <v>6.1253366835504842E-2</v>
      </c>
      <c r="Q34" s="135">
        <f t="shared" si="4"/>
        <v>0.68777369161017832</v>
      </c>
      <c r="R34" s="135">
        <f t="shared" si="5"/>
        <v>1.0841640999237738</v>
      </c>
      <c r="S34" s="135">
        <f t="shared" si="6"/>
        <v>0.16111566499059723</v>
      </c>
      <c r="T34" s="135">
        <f t="shared" si="7"/>
        <v>7.7944012279938774E-2</v>
      </c>
      <c r="U34" s="135">
        <f t="shared" si="8"/>
        <v>11.884819594296246</v>
      </c>
    </row>
    <row r="35" spans="1:21" x14ac:dyDescent="0.25">
      <c r="A35" s="38" t="s">
        <v>473</v>
      </c>
      <c r="B35" s="42">
        <v>7.4000015630721879E-4</v>
      </c>
      <c r="C35" s="42">
        <v>1.2770429482015903E-5</v>
      </c>
      <c r="D35" s="42">
        <v>9.5638023780273022E-7</v>
      </c>
      <c r="E35" s="42">
        <v>1.4451212668188963E-7</v>
      </c>
      <c r="F35" s="42">
        <v>0.39730553141869135</v>
      </c>
      <c r="G35" s="42">
        <v>0.48725659485587486</v>
      </c>
      <c r="H35" s="42">
        <v>2.8563560831762799E-2</v>
      </c>
      <c r="I35" s="44">
        <f t="shared" si="0"/>
        <v>0.91387955858448267</v>
      </c>
      <c r="L35" s="46" t="s">
        <v>477</v>
      </c>
      <c r="M35" s="46" t="s">
        <v>598</v>
      </c>
      <c r="N35" s="135">
        <f t="shared" si="1"/>
        <v>1.9145030954259509E-2</v>
      </c>
      <c r="O35" s="135">
        <f t="shared" si="2"/>
        <v>0.58521091573726414</v>
      </c>
      <c r="P35" s="135">
        <f t="shared" si="3"/>
        <v>2.7722303343488863E-2</v>
      </c>
      <c r="Q35" s="135">
        <f t="shared" si="4"/>
        <v>2.4676150538085546E-2</v>
      </c>
      <c r="R35" s="135">
        <f t="shared" si="5"/>
        <v>1.6657851252458238</v>
      </c>
      <c r="S35" s="135">
        <f t="shared" si="6"/>
        <v>0.13348784041227496</v>
      </c>
      <c r="T35" s="135">
        <f t="shared" si="7"/>
        <v>0.11975860136581591</v>
      </c>
      <c r="U35" s="135">
        <f t="shared" si="8"/>
        <v>2.5757859675970125</v>
      </c>
    </row>
    <row r="36" spans="1:21" x14ac:dyDescent="0.25">
      <c r="A36" s="37" t="s">
        <v>380</v>
      </c>
      <c r="B36" s="41">
        <v>1.3926799129407967</v>
      </c>
      <c r="C36" s="41">
        <v>8.419888845715457</v>
      </c>
      <c r="D36" s="41">
        <v>6.1253366835504842E-2</v>
      </c>
      <c r="E36" s="41">
        <v>0.68777369161017832</v>
      </c>
      <c r="F36" s="41">
        <v>1.0841640999237738</v>
      </c>
      <c r="G36" s="41">
        <v>0.16111566499059723</v>
      </c>
      <c r="H36" s="41">
        <v>7.7944012279938774E-2</v>
      </c>
      <c r="I36" s="44">
        <f t="shared" si="0"/>
        <v>11.884819594296246</v>
      </c>
      <c r="L36" s="46" t="s">
        <v>472</v>
      </c>
      <c r="M36" s="46" t="s">
        <v>554</v>
      </c>
      <c r="N36" s="135">
        <f t="shared" si="1"/>
        <v>1.0437480160834261E-4</v>
      </c>
      <c r="O36" s="135">
        <f t="shared" si="2"/>
        <v>1.9330417059791198E-4</v>
      </c>
      <c r="P36" s="135">
        <f t="shared" si="3"/>
        <v>7.53658102485099E-6</v>
      </c>
      <c r="Q36" s="135">
        <f t="shared" si="4"/>
        <v>6.0901800889501468E-6</v>
      </c>
      <c r="R36" s="135">
        <f t="shared" si="5"/>
        <v>0.65806814796539248</v>
      </c>
      <c r="S36" s="135">
        <f t="shared" si="6"/>
        <v>0.80230165220457783</v>
      </c>
      <c r="T36" s="135">
        <f t="shared" si="7"/>
        <v>4.7310616363018677E-2</v>
      </c>
      <c r="U36" s="135">
        <f t="shared" si="8"/>
        <v>1.5079917222663088</v>
      </c>
    </row>
    <row r="37" spans="1:21" x14ac:dyDescent="0.25">
      <c r="A37" s="38" t="s">
        <v>477</v>
      </c>
      <c r="B37" s="42">
        <v>1.9145030954259509E-2</v>
      </c>
      <c r="C37" s="42">
        <v>0.58521091573726414</v>
      </c>
      <c r="D37" s="42">
        <v>2.7722303343488863E-2</v>
      </c>
      <c r="E37" s="42">
        <v>2.4676150538085546E-2</v>
      </c>
      <c r="F37" s="42">
        <v>1.6657851252458238</v>
      </c>
      <c r="G37" s="42">
        <v>0.13348784041227496</v>
      </c>
      <c r="H37" s="42">
        <v>0.11975860136581591</v>
      </c>
      <c r="I37" s="44">
        <f t="shared" si="0"/>
        <v>2.5757859675970125</v>
      </c>
      <c r="L37" s="46" t="s">
        <v>473</v>
      </c>
      <c r="M37" s="46" t="s">
        <v>556</v>
      </c>
      <c r="N37" s="135">
        <f t="shared" si="1"/>
        <v>7.4000015630721879E-4</v>
      </c>
      <c r="O37" s="135">
        <f t="shared" si="2"/>
        <v>1.2770429482015903E-5</v>
      </c>
      <c r="P37" s="135">
        <f t="shared" si="3"/>
        <v>9.5638023780273022E-7</v>
      </c>
      <c r="Q37" s="135">
        <f t="shared" si="4"/>
        <v>1.4451212668188963E-7</v>
      </c>
      <c r="R37" s="135">
        <f t="shared" si="5"/>
        <v>0.39730553141869135</v>
      </c>
      <c r="S37" s="135">
        <f t="shared" si="6"/>
        <v>0.48725659485587486</v>
      </c>
      <c r="T37" s="135">
        <f t="shared" si="7"/>
        <v>2.8563560831762799E-2</v>
      </c>
      <c r="U37" s="135">
        <f t="shared" si="8"/>
        <v>0.91387955858448267</v>
      </c>
    </row>
    <row r="38" spans="1:21" x14ac:dyDescent="0.25">
      <c r="A38" s="37" t="s">
        <v>557</v>
      </c>
      <c r="B38" s="41">
        <v>2.6678028889945229E-3</v>
      </c>
      <c r="C38" s="41">
        <v>0.11777109030941948</v>
      </c>
      <c r="D38" s="41">
        <v>4.1159627503955217E-3</v>
      </c>
      <c r="E38" s="41">
        <v>3.3806346061390868E-3</v>
      </c>
      <c r="F38" s="41">
        <v>2.7776676478249152E-2</v>
      </c>
      <c r="G38" s="41">
        <v>5.9411555953155937E-3</v>
      </c>
      <c r="H38" s="41">
        <v>1.9969537938664067E-3</v>
      </c>
      <c r="I38" s="44">
        <f t="shared" si="0"/>
        <v>0.16365027642237981</v>
      </c>
      <c r="L38" s="46" t="s">
        <v>474</v>
      </c>
      <c r="M38" s="46" t="s">
        <v>599</v>
      </c>
      <c r="N38" s="135">
        <f t="shared" si="1"/>
        <v>0</v>
      </c>
      <c r="O38" s="135">
        <f t="shared" si="2"/>
        <v>0</v>
      </c>
      <c r="P38" s="135">
        <f t="shared" si="3"/>
        <v>0</v>
      </c>
      <c r="Q38" s="135">
        <f t="shared" si="4"/>
        <v>0</v>
      </c>
      <c r="R38" s="135">
        <f t="shared" si="5"/>
        <v>0.12048090505295224</v>
      </c>
      <c r="S38" s="135">
        <f t="shared" si="6"/>
        <v>0.24744705311868923</v>
      </c>
      <c r="T38" s="135">
        <f t="shared" si="7"/>
        <v>8.6617562263920176E-3</v>
      </c>
      <c r="U38" s="135">
        <f t="shared" si="8"/>
        <v>0.37658971439803351</v>
      </c>
    </row>
    <row r="39" spans="1:21" x14ac:dyDescent="0.25">
      <c r="A39" s="38" t="s">
        <v>478</v>
      </c>
      <c r="B39" s="42">
        <v>1.1516523724343573</v>
      </c>
      <c r="C39" s="42">
        <v>5.6707094653985166</v>
      </c>
      <c r="D39" s="42">
        <v>0.20656857446470567</v>
      </c>
      <c r="E39" s="42">
        <v>0.42825710419201374</v>
      </c>
      <c r="F39" s="42">
        <v>0.77360563109082392</v>
      </c>
      <c r="G39" s="42">
        <v>9.9758303524925651E-2</v>
      </c>
      <c r="H39" s="42">
        <v>5.5616974232786741E-2</v>
      </c>
      <c r="I39" s="44">
        <f t="shared" si="0"/>
        <v>8.3861684253381306</v>
      </c>
      <c r="L39" s="46" t="s">
        <v>475</v>
      </c>
      <c r="M39" s="46" t="s">
        <v>600</v>
      </c>
      <c r="N39" s="135">
        <f t="shared" si="1"/>
        <v>4.2263529716126812E-2</v>
      </c>
      <c r="O39" s="135">
        <f t="shared" si="2"/>
        <v>1.3138057687934386</v>
      </c>
      <c r="P39" s="135">
        <f t="shared" si="3"/>
        <v>6.2313165837421428E-2</v>
      </c>
      <c r="Q39" s="135">
        <f t="shared" si="4"/>
        <v>5.1910583104762945E-2</v>
      </c>
      <c r="R39" s="135">
        <f t="shared" si="5"/>
        <v>4.0405116155565119</v>
      </c>
      <c r="S39" s="135">
        <f t="shared" si="6"/>
        <v>0.29063554216600068</v>
      </c>
      <c r="T39" s="135">
        <f t="shared" si="7"/>
        <v>0.29048525680043696</v>
      </c>
      <c r="U39" s="135">
        <f t="shared" si="8"/>
        <v>6.0919254619747001</v>
      </c>
    </row>
    <row r="40" spans="1:21" x14ac:dyDescent="0.25">
      <c r="A40" s="37" t="s">
        <v>479</v>
      </c>
      <c r="B40" s="41">
        <v>2.191973769269414E-2</v>
      </c>
      <c r="C40" s="41">
        <v>0.54085895268548012</v>
      </c>
      <c r="D40" s="41">
        <v>2.2045037741674472E-2</v>
      </c>
      <c r="E40" s="41">
        <v>2.0163906118275263E-2</v>
      </c>
      <c r="F40" s="41">
        <v>6.7288751984615661E-2</v>
      </c>
      <c r="G40" s="41">
        <v>0</v>
      </c>
      <c r="H40" s="41">
        <v>4.8376028235572362E-3</v>
      </c>
      <c r="I40" s="44">
        <f t="shared" si="0"/>
        <v>0.67711398904629694</v>
      </c>
      <c r="L40" s="46" t="s">
        <v>476</v>
      </c>
      <c r="M40" s="46" t="s">
        <v>601</v>
      </c>
      <c r="N40" s="135">
        <f t="shared" si="1"/>
        <v>3.3845989872334739E-2</v>
      </c>
      <c r="O40" s="135">
        <f t="shared" si="2"/>
        <v>0.21669073545297332</v>
      </c>
      <c r="P40" s="135">
        <f t="shared" si="3"/>
        <v>9.1883378943223413E-5</v>
      </c>
      <c r="Q40" s="135">
        <f t="shared" si="4"/>
        <v>7.4284703083651394E-4</v>
      </c>
      <c r="R40" s="135">
        <f t="shared" si="5"/>
        <v>0.37112157995537925</v>
      </c>
      <c r="S40" s="135">
        <f t="shared" si="6"/>
        <v>1.3747976611431568E-4</v>
      </c>
      <c r="T40" s="135">
        <f t="shared" si="7"/>
        <v>2.6681113115095911E-2</v>
      </c>
      <c r="U40" s="135">
        <f t="shared" si="8"/>
        <v>0.64931162857167724</v>
      </c>
    </row>
    <row r="41" spans="1:21" x14ac:dyDescent="0.25">
      <c r="A41" s="38" t="s">
        <v>481</v>
      </c>
      <c r="B41" s="42">
        <v>0.25413085462071611</v>
      </c>
      <c r="C41" s="42">
        <v>7.2580767074391641</v>
      </c>
      <c r="D41" s="42">
        <v>0.246765317421695</v>
      </c>
      <c r="E41" s="42">
        <v>0.19525396626047398</v>
      </c>
      <c r="F41" s="42">
        <v>1.2900476496998126</v>
      </c>
      <c r="G41" s="42">
        <v>0.35908023548408652</v>
      </c>
      <c r="H41" s="42">
        <v>9.2745636806252835E-2</v>
      </c>
      <c r="I41" s="44">
        <f t="shared" si="0"/>
        <v>9.6961003677321997</v>
      </c>
      <c r="L41" s="46" t="s">
        <v>557</v>
      </c>
      <c r="M41" s="46" t="s">
        <v>602</v>
      </c>
      <c r="N41" s="135">
        <f t="shared" si="1"/>
        <v>2.6678028889945229E-3</v>
      </c>
      <c r="O41" s="135">
        <f t="shared" si="2"/>
        <v>0.11777109030941948</v>
      </c>
      <c r="P41" s="135">
        <f t="shared" si="3"/>
        <v>4.1159627503955217E-3</v>
      </c>
      <c r="Q41" s="135">
        <f t="shared" si="4"/>
        <v>3.3806346061390868E-3</v>
      </c>
      <c r="R41" s="135">
        <f t="shared" si="5"/>
        <v>2.7776676478249152E-2</v>
      </c>
      <c r="S41" s="135">
        <f t="shared" si="6"/>
        <v>5.9411555953155937E-3</v>
      </c>
      <c r="T41" s="135">
        <f t="shared" si="7"/>
        <v>1.9969537938664067E-3</v>
      </c>
      <c r="U41" s="135">
        <f t="shared" si="8"/>
        <v>0.16365027642237981</v>
      </c>
    </row>
    <row r="42" spans="1:21" x14ac:dyDescent="0.25">
      <c r="A42" s="37" t="s">
        <v>459</v>
      </c>
      <c r="B42" s="41">
        <v>0.33990475028932204</v>
      </c>
      <c r="C42" s="41">
        <v>1.5975174994511114</v>
      </c>
      <c r="D42" s="41">
        <v>0.30417206186715334</v>
      </c>
      <c r="E42" s="41">
        <v>0.18435210518594611</v>
      </c>
      <c r="F42" s="41">
        <v>0.26003956005385925</v>
      </c>
      <c r="G42" s="41">
        <v>3.5308480150510406E-2</v>
      </c>
      <c r="H42" s="41">
        <v>1.8695072695667503E-2</v>
      </c>
      <c r="I42" s="44">
        <f t="shared" ref="I42:I65" si="9">SUM(B42:H42)</f>
        <v>2.7399895296935703</v>
      </c>
      <c r="L42" s="46" t="s">
        <v>478</v>
      </c>
      <c r="M42" s="46" t="s">
        <v>603</v>
      </c>
      <c r="N42" s="135">
        <f t="shared" ref="N42:N61" si="10">LOOKUP($L42,$A$10:$A$65,B$10:B$65)</f>
        <v>1.1516523724343573</v>
      </c>
      <c r="O42" s="135">
        <f t="shared" ref="O42:O61" si="11">LOOKUP($L42,$A$10:$A$65,C$10:C$65)</f>
        <v>5.6707094653985166</v>
      </c>
      <c r="P42" s="135">
        <f t="shared" ref="P42:P61" si="12">LOOKUP($L42,$A$10:$A$65,D$10:D$65)</f>
        <v>0.20656857446470567</v>
      </c>
      <c r="Q42" s="135">
        <f t="shared" ref="Q42:Q61" si="13">LOOKUP($L42,$A$10:$A$65,E$10:E$65)</f>
        <v>0.42825710419201374</v>
      </c>
      <c r="R42" s="135">
        <f t="shared" ref="R42:R61" si="14">LOOKUP($L42,$A$10:$A$65,F$10:F$65)</f>
        <v>0.77360563109082392</v>
      </c>
      <c r="S42" s="135">
        <f t="shared" ref="S42:S61" si="15">LOOKUP($L42,$A$10:$A$65,G$10:G$65)</f>
        <v>9.9758303524925651E-2</v>
      </c>
      <c r="T42" s="135">
        <f t="shared" ref="T42:T61" si="16">LOOKUP($L42,$A$10:$A$65,H$10:H$65)</f>
        <v>5.5616974232786741E-2</v>
      </c>
      <c r="U42" s="135">
        <f t="shared" si="8"/>
        <v>8.3861684253381306</v>
      </c>
    </row>
    <row r="43" spans="1:21" x14ac:dyDescent="0.25">
      <c r="A43" s="38" t="s">
        <v>455</v>
      </c>
      <c r="B43" s="42">
        <v>1.7438237277871187E-2</v>
      </c>
      <c r="C43" s="42">
        <v>0.10343318082702833</v>
      </c>
      <c r="D43" s="42">
        <v>3.991758010723017E-2</v>
      </c>
      <c r="E43" s="42">
        <v>8.1966598948016792E-3</v>
      </c>
      <c r="F43" s="42">
        <v>1.1755029940790414E-2</v>
      </c>
      <c r="G43" s="42">
        <v>1.8619482651879406E-3</v>
      </c>
      <c r="H43" s="42">
        <v>8.4510656469849454E-4</v>
      </c>
      <c r="I43" s="44">
        <f t="shared" si="9"/>
        <v>0.18344774287760821</v>
      </c>
      <c r="L43" s="46" t="s">
        <v>479</v>
      </c>
      <c r="M43" s="46" t="s">
        <v>604</v>
      </c>
      <c r="N43" s="135">
        <f t="shared" si="10"/>
        <v>2.191973769269414E-2</v>
      </c>
      <c r="O43" s="135">
        <f t="shared" si="11"/>
        <v>0.54085895268548012</v>
      </c>
      <c r="P43" s="135">
        <f t="shared" si="12"/>
        <v>2.2045037741674472E-2</v>
      </c>
      <c r="Q43" s="135">
        <f t="shared" si="13"/>
        <v>2.0163906118275263E-2</v>
      </c>
      <c r="R43" s="135">
        <f t="shared" si="14"/>
        <v>6.7288751984615661E-2</v>
      </c>
      <c r="S43" s="135">
        <f t="shared" si="15"/>
        <v>0</v>
      </c>
      <c r="T43" s="135">
        <f t="shared" si="16"/>
        <v>4.8376028235572362E-3</v>
      </c>
      <c r="U43" s="135">
        <f t="shared" si="8"/>
        <v>0.67711398904629694</v>
      </c>
    </row>
    <row r="44" spans="1:21" x14ac:dyDescent="0.25">
      <c r="A44" s="37" t="s">
        <v>483</v>
      </c>
      <c r="B44" s="41">
        <v>2.8712077298034626E-3</v>
      </c>
      <c r="C44" s="41">
        <v>0.17776809741136243</v>
      </c>
      <c r="D44" s="41">
        <v>4.925942002048914E-3</v>
      </c>
      <c r="E44" s="41">
        <v>3.5043053461598253E-3</v>
      </c>
      <c r="F44" s="41">
        <v>2.3254397174759585E-2</v>
      </c>
      <c r="G44" s="41">
        <v>3.0524910917704199E-3</v>
      </c>
      <c r="H44" s="41">
        <v>1.6718327226288639E-3</v>
      </c>
      <c r="I44" s="44">
        <f t="shared" si="9"/>
        <v>0.21704827347853348</v>
      </c>
      <c r="L44" s="46" t="s">
        <v>481</v>
      </c>
      <c r="M44" s="46" t="s">
        <v>605</v>
      </c>
      <c r="N44" s="135">
        <f t="shared" si="10"/>
        <v>0.25413085462071611</v>
      </c>
      <c r="O44" s="135">
        <f t="shared" si="11"/>
        <v>7.2580767074391641</v>
      </c>
      <c r="P44" s="135">
        <f t="shared" si="12"/>
        <v>0.246765317421695</v>
      </c>
      <c r="Q44" s="135">
        <f t="shared" si="13"/>
        <v>0.19525396626047398</v>
      </c>
      <c r="R44" s="135">
        <f t="shared" si="14"/>
        <v>1.2900476496998126</v>
      </c>
      <c r="S44" s="135">
        <f t="shared" si="15"/>
        <v>0.35908023548408652</v>
      </c>
      <c r="T44" s="135">
        <f t="shared" si="16"/>
        <v>9.2745636806252835E-2</v>
      </c>
      <c r="U44" s="135">
        <f t="shared" si="8"/>
        <v>9.6961003677321997</v>
      </c>
    </row>
    <row r="45" spans="1:21" x14ac:dyDescent="0.25">
      <c r="A45" s="38" t="s">
        <v>484</v>
      </c>
      <c r="B45" s="42">
        <v>8.46030832528312E-5</v>
      </c>
      <c r="C45" s="42">
        <v>1.7135273637307979E-3</v>
      </c>
      <c r="D45" s="42">
        <v>1.1578394492635023E-4</v>
      </c>
      <c r="E45" s="42">
        <v>5.3380499947729985E-5</v>
      </c>
      <c r="F45" s="42">
        <v>4.5987747892128764E-3</v>
      </c>
      <c r="G45" s="42">
        <v>3.4666745920635035E-4</v>
      </c>
      <c r="H45" s="42">
        <v>3.3062057549063204E-4</v>
      </c>
      <c r="I45" s="44">
        <f t="shared" si="9"/>
        <v>7.2433577157675682E-3</v>
      </c>
      <c r="L45" s="46" t="s">
        <v>459</v>
      </c>
      <c r="M45" s="46" t="s">
        <v>558</v>
      </c>
      <c r="N45" s="135">
        <f t="shared" si="10"/>
        <v>0.33990475028932204</v>
      </c>
      <c r="O45" s="135">
        <f t="shared" si="11"/>
        <v>1.5975174994511114</v>
      </c>
      <c r="P45" s="135">
        <f t="shared" si="12"/>
        <v>0.30417206186715334</v>
      </c>
      <c r="Q45" s="135">
        <f t="shared" si="13"/>
        <v>0.18435210518594611</v>
      </c>
      <c r="R45" s="135">
        <f t="shared" si="14"/>
        <v>0.26003956005385925</v>
      </c>
      <c r="S45" s="135">
        <f t="shared" si="15"/>
        <v>3.5308480150510406E-2</v>
      </c>
      <c r="T45" s="135">
        <f t="shared" si="16"/>
        <v>1.8695072695667503E-2</v>
      </c>
      <c r="U45" s="135">
        <f t="shared" si="8"/>
        <v>2.7399895296935703</v>
      </c>
    </row>
    <row r="46" spans="1:21" x14ac:dyDescent="0.25">
      <c r="A46" s="37" t="s">
        <v>487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4">
        <f t="shared" si="9"/>
        <v>0</v>
      </c>
      <c r="L46" s="46" t="s">
        <v>483</v>
      </c>
      <c r="M46" s="46" t="s">
        <v>606</v>
      </c>
      <c r="N46" s="135">
        <f t="shared" si="10"/>
        <v>2.8712077298034626E-3</v>
      </c>
      <c r="O46" s="135">
        <f t="shared" si="11"/>
        <v>0.17776809741136243</v>
      </c>
      <c r="P46" s="135">
        <f t="shared" si="12"/>
        <v>4.925942002048914E-3</v>
      </c>
      <c r="Q46" s="135">
        <f t="shared" si="13"/>
        <v>3.5043053461598253E-3</v>
      </c>
      <c r="R46" s="135">
        <f t="shared" si="14"/>
        <v>2.3254397174759585E-2</v>
      </c>
      <c r="S46" s="135">
        <f t="shared" si="15"/>
        <v>3.0524910917704199E-3</v>
      </c>
      <c r="T46" s="135">
        <f t="shared" si="16"/>
        <v>1.6718327226288639E-3</v>
      </c>
      <c r="U46" s="135">
        <f t="shared" si="8"/>
        <v>0.21704827347853348</v>
      </c>
    </row>
    <row r="47" spans="1:21" x14ac:dyDescent="0.25">
      <c r="A47" s="38" t="s">
        <v>474</v>
      </c>
      <c r="B47" s="42">
        <v>0</v>
      </c>
      <c r="C47" s="42">
        <v>0</v>
      </c>
      <c r="D47" s="42">
        <v>0</v>
      </c>
      <c r="E47" s="42">
        <v>0</v>
      </c>
      <c r="F47" s="42">
        <v>0.12048090505295224</v>
      </c>
      <c r="G47" s="42">
        <v>0.24744705311868923</v>
      </c>
      <c r="H47" s="42">
        <v>8.6617562263920176E-3</v>
      </c>
      <c r="I47" s="44">
        <f t="shared" si="9"/>
        <v>0.37658971439803351</v>
      </c>
      <c r="L47" s="46" t="s">
        <v>485</v>
      </c>
      <c r="M47" s="46" t="s">
        <v>607</v>
      </c>
      <c r="N47" s="135">
        <f t="shared" si="10"/>
        <v>0</v>
      </c>
      <c r="O47" s="135">
        <f t="shared" si="11"/>
        <v>0</v>
      </c>
      <c r="P47" s="135">
        <f t="shared" si="12"/>
        <v>0</v>
      </c>
      <c r="Q47" s="135">
        <f t="shared" si="13"/>
        <v>0</v>
      </c>
      <c r="R47" s="135">
        <f t="shared" si="14"/>
        <v>0</v>
      </c>
      <c r="S47" s="135">
        <f t="shared" si="15"/>
        <v>0</v>
      </c>
      <c r="T47" s="135">
        <f t="shared" si="16"/>
        <v>0</v>
      </c>
      <c r="U47" s="135">
        <f t="shared" si="8"/>
        <v>0</v>
      </c>
    </row>
    <row r="48" spans="1:21" x14ac:dyDescent="0.25">
      <c r="A48" s="37" t="s">
        <v>482</v>
      </c>
      <c r="B48" s="41">
        <v>1.7614381088758803E-4</v>
      </c>
      <c r="C48" s="41">
        <v>1.0447796043134168E-3</v>
      </c>
      <c r="D48" s="41">
        <v>4.0320787987101268E-4</v>
      </c>
      <c r="E48" s="41">
        <v>8.2794544391936363E-5</v>
      </c>
      <c r="F48" s="41">
        <v>1.187376761696001E-4</v>
      </c>
      <c r="G48" s="41">
        <v>1.8807558234221589E-5</v>
      </c>
      <c r="H48" s="41">
        <v>8.5364299464494375E-6</v>
      </c>
      <c r="I48" s="44">
        <f t="shared" si="9"/>
        <v>1.8530075038142254E-3</v>
      </c>
      <c r="L48" s="46" t="s">
        <v>487</v>
      </c>
      <c r="M48" s="46" t="s">
        <v>608</v>
      </c>
      <c r="N48" s="135">
        <f t="shared" si="10"/>
        <v>0</v>
      </c>
      <c r="O48" s="135">
        <f t="shared" si="11"/>
        <v>0</v>
      </c>
      <c r="P48" s="135">
        <f t="shared" si="12"/>
        <v>0</v>
      </c>
      <c r="Q48" s="135">
        <f t="shared" si="13"/>
        <v>0</v>
      </c>
      <c r="R48" s="135">
        <f t="shared" si="14"/>
        <v>0</v>
      </c>
      <c r="S48" s="135">
        <f t="shared" si="15"/>
        <v>0</v>
      </c>
      <c r="T48" s="135">
        <f t="shared" si="16"/>
        <v>0</v>
      </c>
      <c r="U48" s="135">
        <f t="shared" si="8"/>
        <v>0</v>
      </c>
    </row>
    <row r="49" spans="1:21" x14ac:dyDescent="0.25">
      <c r="A49" s="38" t="s">
        <v>485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4">
        <f t="shared" si="9"/>
        <v>0</v>
      </c>
      <c r="L49" s="46" t="s">
        <v>489</v>
      </c>
      <c r="M49" s="46" t="s">
        <v>609</v>
      </c>
      <c r="N49" s="135">
        <f t="shared" si="10"/>
        <v>1.6574799448823247E-2</v>
      </c>
      <c r="O49" s="135">
        <f t="shared" si="11"/>
        <v>7.1527366724230476E-3</v>
      </c>
      <c r="P49" s="135">
        <f t="shared" si="12"/>
        <v>2.2976250927634992E-5</v>
      </c>
      <c r="Q49" s="135">
        <f t="shared" si="13"/>
        <v>2.1638409489536939E-5</v>
      </c>
      <c r="R49" s="135">
        <f t="shared" si="14"/>
        <v>0.10932123771654007</v>
      </c>
      <c r="S49" s="135">
        <f t="shared" si="15"/>
        <v>1.8964595042555126E-5</v>
      </c>
      <c r="T49" s="135">
        <f t="shared" si="16"/>
        <v>7.8594521766909634E-3</v>
      </c>
      <c r="U49" s="135">
        <f t="shared" si="8"/>
        <v>0.14097180526993705</v>
      </c>
    </row>
    <row r="50" spans="1:21" x14ac:dyDescent="0.25">
      <c r="A50" s="37" t="s">
        <v>489</v>
      </c>
      <c r="B50" s="41">
        <v>1.6574799448823247E-2</v>
      </c>
      <c r="C50" s="41">
        <v>7.1527366724230476E-3</v>
      </c>
      <c r="D50" s="41">
        <v>2.2976250927634992E-5</v>
      </c>
      <c r="E50" s="41">
        <v>2.1638409489536939E-5</v>
      </c>
      <c r="F50" s="41">
        <v>0.10932123771654007</v>
      </c>
      <c r="G50" s="41">
        <v>1.8964595042555126E-5</v>
      </c>
      <c r="H50" s="41">
        <v>7.8594521766909634E-3</v>
      </c>
      <c r="I50" s="44">
        <f t="shared" si="9"/>
        <v>0.14097180526993705</v>
      </c>
      <c r="L50" s="46" t="s">
        <v>488</v>
      </c>
      <c r="M50" s="46" t="s">
        <v>562</v>
      </c>
      <c r="N50" s="135">
        <f t="shared" si="10"/>
        <v>1.0009056860952591E-2</v>
      </c>
      <c r="O50" s="135">
        <f t="shared" si="11"/>
        <v>0.41502354601332708</v>
      </c>
      <c r="P50" s="135">
        <f t="shared" si="12"/>
        <v>1.3496721336069328E-2</v>
      </c>
      <c r="Q50" s="135">
        <f t="shared" si="13"/>
        <v>1.0834917394704567E-2</v>
      </c>
      <c r="R50" s="135">
        <f t="shared" si="14"/>
        <v>0.12229014152894062</v>
      </c>
      <c r="S50" s="135">
        <f t="shared" si="15"/>
        <v>4.8866946035307487E-2</v>
      </c>
      <c r="T50" s="135">
        <f t="shared" si="16"/>
        <v>8.7918280025296586E-3</v>
      </c>
      <c r="U50" s="135">
        <f t="shared" si="8"/>
        <v>0.62931315717183134</v>
      </c>
    </row>
    <row r="51" spans="1:21" x14ac:dyDescent="0.25">
      <c r="A51" s="38" t="s">
        <v>469</v>
      </c>
      <c r="B51" s="42">
        <v>0.19299918758097989</v>
      </c>
      <c r="C51" s="42">
        <v>0.82137305249907588</v>
      </c>
      <c r="D51" s="42">
        <v>3.8652740671232248E-2</v>
      </c>
      <c r="E51" s="42">
        <v>7.4805122002914698E-2</v>
      </c>
      <c r="F51" s="42">
        <v>0.13662662399839848</v>
      </c>
      <c r="G51" s="42">
        <v>1.7366462286351494E-2</v>
      </c>
      <c r="H51" s="42">
        <v>9.8225234163780931E-3</v>
      </c>
      <c r="I51" s="44">
        <f t="shared" si="9"/>
        <v>1.2916457124553304</v>
      </c>
      <c r="L51" s="46" t="s">
        <v>491</v>
      </c>
      <c r="M51" s="46" t="s">
        <v>560</v>
      </c>
      <c r="N51" s="135">
        <f t="shared" si="10"/>
        <v>0</v>
      </c>
      <c r="O51" s="135">
        <f t="shared" si="11"/>
        <v>0.27844675791543688</v>
      </c>
      <c r="P51" s="135">
        <f t="shared" si="12"/>
        <v>0</v>
      </c>
      <c r="Q51" s="135">
        <f t="shared" si="13"/>
        <v>0</v>
      </c>
      <c r="R51" s="135">
        <f t="shared" si="14"/>
        <v>0.73478255639818868</v>
      </c>
      <c r="S51" s="135">
        <f t="shared" si="15"/>
        <v>5.1436086863274548E-2</v>
      </c>
      <c r="T51" s="135">
        <f t="shared" si="16"/>
        <v>5.2825859667380549E-2</v>
      </c>
      <c r="U51" s="135">
        <f t="shared" si="8"/>
        <v>1.1174912608442806</v>
      </c>
    </row>
    <row r="52" spans="1:21" x14ac:dyDescent="0.25">
      <c r="A52" s="37" t="s">
        <v>476</v>
      </c>
      <c r="B52" s="41">
        <v>3.3845989872334739E-2</v>
      </c>
      <c r="C52" s="41">
        <v>0.21669073545297332</v>
      </c>
      <c r="D52" s="41">
        <v>9.1883378943223413E-5</v>
      </c>
      <c r="E52" s="41">
        <v>7.4284703083651394E-4</v>
      </c>
      <c r="F52" s="41">
        <v>0.37112157995537925</v>
      </c>
      <c r="G52" s="41">
        <v>1.3747976611431568E-4</v>
      </c>
      <c r="H52" s="41">
        <v>2.6681113115095911E-2</v>
      </c>
      <c r="I52" s="44">
        <f t="shared" si="9"/>
        <v>0.64931162857167724</v>
      </c>
      <c r="L52" s="46" t="s">
        <v>492</v>
      </c>
      <c r="M52" s="46" t="s">
        <v>611</v>
      </c>
      <c r="N52" s="135">
        <f t="shared" si="10"/>
        <v>5.9319641463884843E-3</v>
      </c>
      <c r="O52" s="135">
        <f t="shared" si="11"/>
        <v>0.76056504472518649</v>
      </c>
      <c r="P52" s="135">
        <f t="shared" si="12"/>
        <v>5.5991948785302683E-4</v>
      </c>
      <c r="Q52" s="135">
        <f t="shared" si="13"/>
        <v>4.8306581177029097E-3</v>
      </c>
      <c r="R52" s="135">
        <f t="shared" si="14"/>
        <v>0.11021057894949264</v>
      </c>
      <c r="S52" s="135">
        <f t="shared" si="15"/>
        <v>0.11452403434832586</v>
      </c>
      <c r="T52" s="135">
        <f t="shared" si="16"/>
        <v>7.9233897521808604E-3</v>
      </c>
      <c r="U52" s="135">
        <f t="shared" si="8"/>
        <v>1.0045455895271302</v>
      </c>
    </row>
    <row r="53" spans="1:21" x14ac:dyDescent="0.25">
      <c r="A53" s="38" t="s">
        <v>491</v>
      </c>
      <c r="B53" s="42">
        <v>0</v>
      </c>
      <c r="C53" s="42">
        <v>0.27844675791543688</v>
      </c>
      <c r="D53" s="42">
        <v>0</v>
      </c>
      <c r="E53" s="42">
        <v>0</v>
      </c>
      <c r="F53" s="42">
        <v>0.73478255639818868</v>
      </c>
      <c r="G53" s="42">
        <v>5.1436086863274548E-2</v>
      </c>
      <c r="H53" s="42">
        <v>5.2825859667380549E-2</v>
      </c>
      <c r="I53" s="44">
        <f t="shared" si="9"/>
        <v>1.1174912608442806</v>
      </c>
      <c r="L53" s="46" t="s">
        <v>493</v>
      </c>
      <c r="M53" s="46" t="s">
        <v>612</v>
      </c>
      <c r="N53" s="135">
        <f t="shared" si="10"/>
        <v>4.0054465608342089E-2</v>
      </c>
      <c r="O53" s="135">
        <f t="shared" si="11"/>
        <v>1.5504293334436812</v>
      </c>
      <c r="P53" s="135">
        <f t="shared" si="12"/>
        <v>6.3250979795425641E-2</v>
      </c>
      <c r="Q53" s="135">
        <f t="shared" si="13"/>
        <v>4.6573338388363403E-2</v>
      </c>
      <c r="R53" s="135">
        <f t="shared" si="14"/>
        <v>0.1069925842467029</v>
      </c>
      <c r="S53" s="135">
        <f t="shared" si="15"/>
        <v>3.0224838943494842E-8</v>
      </c>
      <c r="T53" s="135">
        <f t="shared" si="16"/>
        <v>7.6920378575288818E-3</v>
      </c>
      <c r="U53" s="135">
        <f t="shared" si="8"/>
        <v>1.8149927695648831</v>
      </c>
    </row>
    <row r="54" spans="1:21" x14ac:dyDescent="0.25">
      <c r="A54" s="37" t="s">
        <v>471</v>
      </c>
      <c r="B54" s="41">
        <v>2.2137699432925378E-3</v>
      </c>
      <c r="C54" s="41">
        <v>7.9975049896687328E-2</v>
      </c>
      <c r="D54" s="41">
        <v>3.0247817823365153E-3</v>
      </c>
      <c r="E54" s="41">
        <v>2.2542471929814E-3</v>
      </c>
      <c r="F54" s="41">
        <v>0.13780092863789573</v>
      </c>
      <c r="G54" s="41">
        <v>1.1743727070748507E-2</v>
      </c>
      <c r="H54" s="41">
        <v>9.9069479193180064E-3</v>
      </c>
      <c r="I54" s="44">
        <f t="shared" si="9"/>
        <v>0.24691945244326002</v>
      </c>
      <c r="L54" s="46" t="s">
        <v>494</v>
      </c>
      <c r="M54" s="46" t="s">
        <v>613</v>
      </c>
      <c r="N54" s="135">
        <f t="shared" si="10"/>
        <v>0.34809568166743221</v>
      </c>
      <c r="O54" s="135">
        <f t="shared" si="11"/>
        <v>12.491605401748597</v>
      </c>
      <c r="P54" s="135">
        <f t="shared" si="12"/>
        <v>0.54680117717462118</v>
      </c>
      <c r="Q54" s="135">
        <f t="shared" si="13"/>
        <v>0.41899989240466373</v>
      </c>
      <c r="R54" s="135">
        <f t="shared" si="14"/>
        <v>34.622095538809745</v>
      </c>
      <c r="S54" s="135">
        <f t="shared" si="15"/>
        <v>2.4470601198270376</v>
      </c>
      <c r="T54" s="135">
        <f t="shared" si="16"/>
        <v>2.4890927858835523</v>
      </c>
      <c r="U54" s="135">
        <f t="shared" si="8"/>
        <v>53.363750597515647</v>
      </c>
    </row>
    <row r="55" spans="1:21" x14ac:dyDescent="0.25">
      <c r="A55" s="38" t="s">
        <v>492</v>
      </c>
      <c r="B55" s="42">
        <v>5.9319641463884843E-3</v>
      </c>
      <c r="C55" s="42">
        <v>0.76056504472518649</v>
      </c>
      <c r="D55" s="42">
        <v>5.5991948785302683E-4</v>
      </c>
      <c r="E55" s="42">
        <v>4.8306581177029097E-3</v>
      </c>
      <c r="F55" s="42">
        <v>0.11021057894949264</v>
      </c>
      <c r="G55" s="42">
        <v>0.11452403434832586</v>
      </c>
      <c r="H55" s="42">
        <v>7.9233897521808604E-3</v>
      </c>
      <c r="I55" s="44">
        <f t="shared" si="9"/>
        <v>1.0045455895271302</v>
      </c>
      <c r="L55" s="46" t="s">
        <v>495</v>
      </c>
      <c r="M55" s="46" t="s">
        <v>614</v>
      </c>
      <c r="N55" s="135">
        <f t="shared" si="10"/>
        <v>1.5873815647439473E-2</v>
      </c>
      <c r="O55" s="135">
        <f t="shared" si="11"/>
        <v>0.68739171373806873</v>
      </c>
      <c r="P55" s="135">
        <f t="shared" si="12"/>
        <v>2.3403757734093977E-2</v>
      </c>
      <c r="Q55" s="135">
        <f t="shared" si="13"/>
        <v>1.8627957715401395E-2</v>
      </c>
      <c r="R55" s="135">
        <f t="shared" si="14"/>
        <v>0.22338388210607718</v>
      </c>
      <c r="S55" s="135">
        <f t="shared" si="15"/>
        <v>0.10157737292448965</v>
      </c>
      <c r="T55" s="135">
        <f t="shared" si="16"/>
        <v>1.6059779189553178E-2</v>
      </c>
      <c r="U55" s="135">
        <f t="shared" si="8"/>
        <v>1.0863182790551236</v>
      </c>
    </row>
    <row r="56" spans="1:21" x14ac:dyDescent="0.25">
      <c r="A56" s="37" t="s">
        <v>497</v>
      </c>
      <c r="B56" s="41">
        <v>0.74772617121445684</v>
      </c>
      <c r="C56" s="41">
        <v>4.9222968344012186</v>
      </c>
      <c r="D56" s="41">
        <v>0.14130711310771066</v>
      </c>
      <c r="E56" s="41">
        <v>9.3594075256751758E-2</v>
      </c>
      <c r="F56" s="41">
        <v>0.56033621593321115</v>
      </c>
      <c r="G56" s="41">
        <v>6.5273608625906934E-2</v>
      </c>
      <c r="H56" s="41">
        <v>4.0284356306082583E-2</v>
      </c>
      <c r="I56" s="44">
        <f t="shared" si="9"/>
        <v>6.5708183748453388</v>
      </c>
      <c r="L56" s="46" t="s">
        <v>561</v>
      </c>
      <c r="M56" s="46" t="s">
        <v>615</v>
      </c>
      <c r="N56" s="135">
        <f t="shared" si="10"/>
        <v>1.4397151493072706E-2</v>
      </c>
      <c r="O56" s="135">
        <f t="shared" si="11"/>
        <v>1.138140121179642E-2</v>
      </c>
      <c r="P56" s="135">
        <f t="shared" si="12"/>
        <v>3.2352495231813177E-5</v>
      </c>
      <c r="Q56" s="135">
        <f t="shared" si="13"/>
        <v>2.791646277813181E-5</v>
      </c>
      <c r="R56" s="135">
        <f t="shared" si="14"/>
        <v>0.10199758120852133</v>
      </c>
      <c r="S56" s="135">
        <f t="shared" si="15"/>
        <v>2.8874597595438248E-5</v>
      </c>
      <c r="T56" s="135">
        <f t="shared" si="16"/>
        <v>7.332931170475023E-3</v>
      </c>
      <c r="U56" s="135">
        <f t="shared" si="8"/>
        <v>0.13519820863947085</v>
      </c>
    </row>
    <row r="57" spans="1:21" x14ac:dyDescent="0.25">
      <c r="A57" s="38" t="s">
        <v>493</v>
      </c>
      <c r="B57" s="42">
        <v>4.0054465608342089E-2</v>
      </c>
      <c r="C57" s="42">
        <v>1.5504293334436812</v>
      </c>
      <c r="D57" s="42">
        <v>6.3250979795425641E-2</v>
      </c>
      <c r="E57" s="42">
        <v>4.6573338388363403E-2</v>
      </c>
      <c r="F57" s="42">
        <v>0.1069925842467029</v>
      </c>
      <c r="G57" s="42">
        <v>3.0224838943494842E-8</v>
      </c>
      <c r="H57" s="42">
        <v>7.6920378575288818E-3</v>
      </c>
      <c r="I57" s="44">
        <f t="shared" si="9"/>
        <v>1.8149927695648831</v>
      </c>
      <c r="L57" s="46" t="s">
        <v>496</v>
      </c>
      <c r="M57" s="46" t="s">
        <v>616</v>
      </c>
      <c r="N57" s="135">
        <f t="shared" si="10"/>
        <v>3.2715115933503569E-2</v>
      </c>
      <c r="O57" s="135">
        <f t="shared" si="11"/>
        <v>1.3073635975130382</v>
      </c>
      <c r="P57" s="135">
        <f t="shared" si="12"/>
        <v>5.2259007950971846E-2</v>
      </c>
      <c r="Q57" s="135">
        <f t="shared" si="13"/>
        <v>4.0977625256117721E-2</v>
      </c>
      <c r="R57" s="135">
        <f t="shared" si="14"/>
        <v>0.76442766560765762</v>
      </c>
      <c r="S57" s="135">
        <f t="shared" si="15"/>
        <v>0.23681028382747843</v>
      </c>
      <c r="T57" s="135">
        <f t="shared" si="16"/>
        <v>5.4957141044826484E-2</v>
      </c>
      <c r="U57" s="135">
        <f t="shared" si="8"/>
        <v>2.4895104371335939</v>
      </c>
    </row>
    <row r="58" spans="1:21" x14ac:dyDescent="0.25">
      <c r="A58" s="37" t="s">
        <v>494</v>
      </c>
      <c r="B58" s="41">
        <v>0.34809568166743221</v>
      </c>
      <c r="C58" s="41">
        <v>12.491605401748597</v>
      </c>
      <c r="D58" s="41">
        <v>0.54680117717462118</v>
      </c>
      <c r="E58" s="41">
        <v>0.41899989240466373</v>
      </c>
      <c r="F58" s="41">
        <v>34.622095538809745</v>
      </c>
      <c r="G58" s="41">
        <v>2.4470601198270376</v>
      </c>
      <c r="H58" s="41">
        <v>2.4890927858835523</v>
      </c>
      <c r="I58" s="44">
        <f t="shared" si="9"/>
        <v>53.363750597515647</v>
      </c>
      <c r="L58" s="46" t="s">
        <v>497</v>
      </c>
      <c r="M58" s="46" t="s">
        <v>617</v>
      </c>
      <c r="N58" s="135">
        <f t="shared" si="10"/>
        <v>0.74772617121445684</v>
      </c>
      <c r="O58" s="135">
        <f t="shared" si="11"/>
        <v>4.9222968344012186</v>
      </c>
      <c r="P58" s="135">
        <f t="shared" si="12"/>
        <v>0.14130711310771066</v>
      </c>
      <c r="Q58" s="135">
        <f t="shared" si="13"/>
        <v>9.3594075256751758E-2</v>
      </c>
      <c r="R58" s="135">
        <f t="shared" si="14"/>
        <v>0.56033621593321115</v>
      </c>
      <c r="S58" s="135">
        <f t="shared" si="15"/>
        <v>6.5273608625906934E-2</v>
      </c>
      <c r="T58" s="135">
        <f t="shared" si="16"/>
        <v>4.0284356306082583E-2</v>
      </c>
      <c r="U58" s="135">
        <f t="shared" si="8"/>
        <v>6.5708183748453388</v>
      </c>
    </row>
    <row r="59" spans="1:21" x14ac:dyDescent="0.25">
      <c r="A59" s="38" t="s">
        <v>495</v>
      </c>
      <c r="B59" s="42">
        <v>1.5873815647439473E-2</v>
      </c>
      <c r="C59" s="42">
        <v>0.68739171373806873</v>
      </c>
      <c r="D59" s="42">
        <v>2.3403757734093977E-2</v>
      </c>
      <c r="E59" s="42">
        <v>1.8627957715401395E-2</v>
      </c>
      <c r="F59" s="42">
        <v>0.22338388210607718</v>
      </c>
      <c r="G59" s="42">
        <v>0.10157737292448965</v>
      </c>
      <c r="H59" s="42">
        <v>1.6059779189553178E-2</v>
      </c>
      <c r="I59" s="44">
        <f t="shared" si="9"/>
        <v>1.0863182790551236</v>
      </c>
      <c r="L59" s="46" t="s">
        <v>498</v>
      </c>
      <c r="M59" s="46" t="s">
        <v>618</v>
      </c>
      <c r="N59" s="135">
        <f t="shared" si="10"/>
        <v>2.5230705418470892E-2</v>
      </c>
      <c r="O59" s="135">
        <f t="shared" si="11"/>
        <v>0.10119557519341646</v>
      </c>
      <c r="P59" s="135">
        <f t="shared" si="12"/>
        <v>5.0519364535218407E-3</v>
      </c>
      <c r="Q59" s="135">
        <f t="shared" si="13"/>
        <v>1.3217963314768901E-2</v>
      </c>
      <c r="R59" s="135">
        <f t="shared" si="14"/>
        <v>2.4544429192663985E-2</v>
      </c>
      <c r="S59" s="135">
        <f t="shared" si="15"/>
        <v>3.0179033431875645E-3</v>
      </c>
      <c r="T59" s="135">
        <f t="shared" si="16"/>
        <v>1.7645772356155273E-3</v>
      </c>
      <c r="U59" s="135">
        <f t="shared" si="8"/>
        <v>0.17402309015164516</v>
      </c>
    </row>
    <row r="60" spans="1:21" x14ac:dyDescent="0.25">
      <c r="A60" s="37" t="s">
        <v>470</v>
      </c>
      <c r="B60" s="41">
        <v>7.1450130813846727E-2</v>
      </c>
      <c r="C60" s="41">
        <v>0.41425402984767984</v>
      </c>
      <c r="D60" s="41">
        <v>1.5087613663192723E-2</v>
      </c>
      <c r="E60" s="41">
        <v>6.2968236713434336E-2</v>
      </c>
      <c r="F60" s="41">
        <v>8.8798049126253054E-2</v>
      </c>
      <c r="G60" s="41">
        <v>8.4372903540050753E-3</v>
      </c>
      <c r="H60" s="41">
        <v>6.3839747433233583E-3</v>
      </c>
      <c r="I60" s="44">
        <f t="shared" si="9"/>
        <v>0.66737932526173493</v>
      </c>
      <c r="L60" s="46" t="s">
        <v>499</v>
      </c>
      <c r="M60" s="46" t="s">
        <v>619</v>
      </c>
      <c r="N60" s="135">
        <f t="shared" si="10"/>
        <v>6.625552229765466E-3</v>
      </c>
      <c r="O60" s="135">
        <f t="shared" si="11"/>
        <v>3.0667560740599627E-2</v>
      </c>
      <c r="P60" s="135">
        <f t="shared" si="12"/>
        <v>1.5805012531581992E-5</v>
      </c>
      <c r="Q60" s="135">
        <f t="shared" si="13"/>
        <v>3.0878939280031545E-5</v>
      </c>
      <c r="R60" s="135">
        <f t="shared" si="14"/>
        <v>1.2334333908530122E-2</v>
      </c>
      <c r="S60" s="135">
        <f t="shared" si="15"/>
        <v>3.8596529577895541E-5</v>
      </c>
      <c r="T60" s="135">
        <f t="shared" si="16"/>
        <v>8.867545731305168E-4</v>
      </c>
      <c r="U60" s="135">
        <f t="shared" si="8"/>
        <v>5.0599481933415243E-2</v>
      </c>
    </row>
    <row r="61" spans="1:21" x14ac:dyDescent="0.25">
      <c r="A61" s="38" t="s">
        <v>561</v>
      </c>
      <c r="B61" s="42">
        <v>1.4397151493072706E-2</v>
      </c>
      <c r="C61" s="42">
        <v>1.138140121179642E-2</v>
      </c>
      <c r="D61" s="42">
        <v>3.2352495231813177E-5</v>
      </c>
      <c r="E61" s="42">
        <v>2.791646277813181E-5</v>
      </c>
      <c r="F61" s="42">
        <v>0.10199758120852133</v>
      </c>
      <c r="G61" s="42">
        <v>2.8874597595438248E-5</v>
      </c>
      <c r="H61" s="42">
        <v>7.332931170475023E-3</v>
      </c>
      <c r="I61" s="44">
        <f t="shared" si="9"/>
        <v>0.13519820863947085</v>
      </c>
      <c r="L61" s="46" t="s">
        <v>500</v>
      </c>
      <c r="M61" s="46" t="s">
        <v>620</v>
      </c>
      <c r="N61" s="135">
        <f t="shared" si="10"/>
        <v>1.0436019705048222E-2</v>
      </c>
      <c r="O61" s="135">
        <f t="shared" si="11"/>
        <v>0.33998636826016332</v>
      </c>
      <c r="P61" s="135">
        <f t="shared" si="12"/>
        <v>1.2326740516882737E-2</v>
      </c>
      <c r="Q61" s="135">
        <f t="shared" si="13"/>
        <v>1.0389646827916774E-2</v>
      </c>
      <c r="R61" s="135">
        <f t="shared" si="14"/>
        <v>4.8898456635610085E-2</v>
      </c>
      <c r="S61" s="135">
        <f t="shared" si="15"/>
        <v>0</v>
      </c>
      <c r="T61" s="135">
        <f t="shared" si="16"/>
        <v>3.5154658826500674E-3</v>
      </c>
      <c r="U61" s="135">
        <f t="shared" si="8"/>
        <v>0.42555269782827121</v>
      </c>
    </row>
    <row r="62" spans="1:21" x14ac:dyDescent="0.25">
      <c r="A62" s="37" t="s">
        <v>496</v>
      </c>
      <c r="B62" s="41">
        <v>3.2715115933503569E-2</v>
      </c>
      <c r="C62" s="41">
        <v>1.3073635975130382</v>
      </c>
      <c r="D62" s="41">
        <v>5.2259007950971846E-2</v>
      </c>
      <c r="E62" s="41">
        <v>4.0977625256117721E-2</v>
      </c>
      <c r="F62" s="41">
        <v>0.76442766560765762</v>
      </c>
      <c r="G62" s="41">
        <v>0.23681028382747843</v>
      </c>
      <c r="H62" s="41">
        <v>5.4957141044826484E-2</v>
      </c>
      <c r="I62" s="44">
        <f t="shared" si="9"/>
        <v>2.4895104371335939</v>
      </c>
      <c r="L62" s="46"/>
      <c r="M62" s="46"/>
      <c r="N62" s="135"/>
      <c r="O62" s="135"/>
      <c r="P62" s="135"/>
      <c r="Q62" s="135"/>
      <c r="R62" s="135"/>
      <c r="S62" s="135"/>
      <c r="T62" s="135"/>
      <c r="U62" s="135">
        <f t="shared" si="8"/>
        <v>0</v>
      </c>
    </row>
    <row r="63" spans="1:21" x14ac:dyDescent="0.25">
      <c r="A63" s="38" t="s">
        <v>500</v>
      </c>
      <c r="B63" s="42">
        <v>1.0436019705048222E-2</v>
      </c>
      <c r="C63" s="42">
        <v>0.33998636826016332</v>
      </c>
      <c r="D63" s="42">
        <v>1.2326740516882737E-2</v>
      </c>
      <c r="E63" s="42">
        <v>1.0389646827916774E-2</v>
      </c>
      <c r="F63" s="42">
        <v>4.8898456635610085E-2</v>
      </c>
      <c r="G63" s="42">
        <v>0</v>
      </c>
      <c r="H63" s="42">
        <v>3.5154658826500674E-3</v>
      </c>
      <c r="I63" s="44">
        <f t="shared" si="9"/>
        <v>0.42555269782827121</v>
      </c>
      <c r="L63" s="46" t="s">
        <v>546</v>
      </c>
      <c r="M63" s="46" t="s">
        <v>547</v>
      </c>
      <c r="N63" s="135">
        <f t="shared" ref="N63:T66" si="17">LOOKUP($L63,$A$10:$A$65,B$10:B$65)</f>
        <v>0</v>
      </c>
      <c r="O63" s="135">
        <f t="shared" si="17"/>
        <v>0</v>
      </c>
      <c r="P63" s="135">
        <f t="shared" si="17"/>
        <v>0</v>
      </c>
      <c r="Q63" s="135">
        <f t="shared" si="17"/>
        <v>0</v>
      </c>
      <c r="R63" s="135">
        <f t="shared" si="17"/>
        <v>0</v>
      </c>
      <c r="S63" s="135">
        <f t="shared" si="17"/>
        <v>0</v>
      </c>
      <c r="T63" s="135">
        <f t="shared" si="17"/>
        <v>0</v>
      </c>
      <c r="U63" s="135">
        <f t="shared" si="8"/>
        <v>0</v>
      </c>
    </row>
    <row r="64" spans="1:21" x14ac:dyDescent="0.25">
      <c r="A64" s="37" t="s">
        <v>498</v>
      </c>
      <c r="B64" s="41">
        <v>2.5230705418470892E-2</v>
      </c>
      <c r="C64" s="41">
        <v>0.10119557519341646</v>
      </c>
      <c r="D64" s="41">
        <v>5.0519364535218407E-3</v>
      </c>
      <c r="E64" s="41">
        <v>1.3217963314768901E-2</v>
      </c>
      <c r="F64" s="41">
        <v>2.4544429192663985E-2</v>
      </c>
      <c r="G64" s="41">
        <v>3.0179033431875645E-3</v>
      </c>
      <c r="H64" s="41">
        <v>1.7645772356155273E-3</v>
      </c>
      <c r="I64" s="44">
        <f t="shared" si="9"/>
        <v>0.17402309015164516</v>
      </c>
      <c r="L64" s="46" t="s">
        <v>548</v>
      </c>
      <c r="M64" s="46" t="s">
        <v>549</v>
      </c>
      <c r="N64" s="135">
        <f t="shared" si="17"/>
        <v>7.116200454694954E-3</v>
      </c>
      <c r="O64" s="135">
        <f t="shared" si="17"/>
        <v>1.1575744106591368E-2</v>
      </c>
      <c r="P64" s="135">
        <f t="shared" si="17"/>
        <v>3.0260874609610916E-5</v>
      </c>
      <c r="Q64" s="135">
        <f t="shared" si="17"/>
        <v>2.4299074553852664E-5</v>
      </c>
      <c r="R64" s="135">
        <f t="shared" si="17"/>
        <v>5.8519233208062557E-2</v>
      </c>
      <c r="S64" s="135">
        <f t="shared" si="17"/>
        <v>2.8549532260807539E-5</v>
      </c>
      <c r="T64" s="135">
        <f t="shared" si="17"/>
        <v>4.2071341710194256E-3</v>
      </c>
      <c r="U64" s="135">
        <f t="shared" si="8"/>
        <v>8.1501421421792564E-2</v>
      </c>
    </row>
    <row r="65" spans="1:21" x14ac:dyDescent="0.25">
      <c r="A65" s="38" t="s">
        <v>488</v>
      </c>
      <c r="B65" s="42">
        <v>1.0009056860952591E-2</v>
      </c>
      <c r="C65" s="42">
        <v>0.41502354601332708</v>
      </c>
      <c r="D65" s="42">
        <v>1.3496721336069328E-2</v>
      </c>
      <c r="E65" s="42">
        <v>1.0834917394704567E-2</v>
      </c>
      <c r="F65" s="42">
        <v>0.12229014152894062</v>
      </c>
      <c r="G65" s="42">
        <v>4.8866946035307487E-2</v>
      </c>
      <c r="H65" s="42">
        <v>8.7918280025296586E-3</v>
      </c>
      <c r="I65" s="44">
        <f t="shared" si="9"/>
        <v>0.62931315717183134</v>
      </c>
      <c r="L65" s="46" t="s">
        <v>550</v>
      </c>
      <c r="M65" s="46" t="s">
        <v>551</v>
      </c>
      <c r="N65" s="135">
        <f t="shared" si="17"/>
        <v>1.4350299873207623E-4</v>
      </c>
      <c r="O65" s="135">
        <f t="shared" si="17"/>
        <v>9.4889741600621802E-2</v>
      </c>
      <c r="P65" s="135">
        <f t="shared" si="17"/>
        <v>4.2334121928382706E-5</v>
      </c>
      <c r="Q65" s="135">
        <f t="shared" si="17"/>
        <v>6.3354622111458028E-5</v>
      </c>
      <c r="R65" s="135">
        <f t="shared" si="17"/>
        <v>0.13417856557761912</v>
      </c>
      <c r="S65" s="135">
        <f t="shared" si="17"/>
        <v>2.2732413257989266E-5</v>
      </c>
      <c r="T65" s="135">
        <f t="shared" si="17"/>
        <v>9.6465246947596145E-3</v>
      </c>
      <c r="U65" s="135">
        <f t="shared" si="8"/>
        <v>0.23898675602903041</v>
      </c>
    </row>
    <row r="66" spans="1:21" x14ac:dyDescent="0.25">
      <c r="L66" s="46" t="s">
        <v>484</v>
      </c>
      <c r="M66" s="46" t="s">
        <v>559</v>
      </c>
      <c r="N66" s="135">
        <f t="shared" si="17"/>
        <v>8.46030832528312E-5</v>
      </c>
      <c r="O66" s="135">
        <f t="shared" si="17"/>
        <v>1.7135273637307979E-3</v>
      </c>
      <c r="P66" s="135">
        <f t="shared" si="17"/>
        <v>1.1578394492635023E-4</v>
      </c>
      <c r="Q66" s="135">
        <f t="shared" si="17"/>
        <v>5.3380499947729985E-5</v>
      </c>
      <c r="R66" s="135">
        <f t="shared" si="17"/>
        <v>4.5987747892128764E-3</v>
      </c>
      <c r="S66" s="135">
        <f t="shared" si="17"/>
        <v>3.4666745920635035E-4</v>
      </c>
      <c r="T66" s="135">
        <f t="shared" si="17"/>
        <v>3.3062057549063204E-4</v>
      </c>
      <c r="U66" s="135">
        <f t="shared" si="8"/>
        <v>7.2433577157675682E-3</v>
      </c>
    </row>
    <row r="68" spans="1:21" ht="79.5" x14ac:dyDescent="0.25">
      <c r="B68" s="40" t="s">
        <v>501</v>
      </c>
      <c r="C68" s="40" t="s">
        <v>502</v>
      </c>
      <c r="D68" s="40" t="s">
        <v>442</v>
      </c>
      <c r="E68" s="40" t="s">
        <v>503</v>
      </c>
      <c r="F68" s="40" t="s">
        <v>504</v>
      </c>
      <c r="G68" s="40" t="s">
        <v>505</v>
      </c>
      <c r="H68" s="40" t="s">
        <v>506</v>
      </c>
      <c r="I68" s="43" t="s">
        <v>568</v>
      </c>
    </row>
    <row r="69" spans="1:21" x14ac:dyDescent="0.25">
      <c r="A69" s="27" t="s">
        <v>440</v>
      </c>
      <c r="B69" s="27">
        <f t="shared" ref="B69:I69" si="18">SUM(B10:B65)</f>
        <v>6.3676542991143696</v>
      </c>
      <c r="C69" s="27">
        <f t="shared" si="18"/>
        <v>116.09766974664525</v>
      </c>
      <c r="D69" s="27">
        <f t="shared" si="18"/>
        <v>2.8781235346687155</v>
      </c>
      <c r="E69" s="27">
        <f t="shared" si="18"/>
        <v>2.9113820286168188</v>
      </c>
      <c r="F69" s="27">
        <f t="shared" si="18"/>
        <v>67.799394064934219</v>
      </c>
      <c r="G69" s="27">
        <f t="shared" si="18"/>
        <v>9.9647777929971078</v>
      </c>
      <c r="H69" s="27">
        <f t="shared" si="18"/>
        <v>4.8743145100831056</v>
      </c>
      <c r="I69" s="27">
        <f t="shared" si="18"/>
        <v>210.89331597705959</v>
      </c>
    </row>
    <row r="78" spans="1:21" ht="18.75" x14ac:dyDescent="0.3">
      <c r="A78" s="113" t="s">
        <v>688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</row>
    <row r="80" spans="1:21" ht="79.5" x14ac:dyDescent="0.25">
      <c r="B80" s="40" t="s">
        <v>501</v>
      </c>
      <c r="C80" s="40" t="s">
        <v>502</v>
      </c>
      <c r="D80" s="40" t="s">
        <v>442</v>
      </c>
      <c r="E80" s="40" t="s">
        <v>503</v>
      </c>
      <c r="F80" s="40" t="s">
        <v>504</v>
      </c>
      <c r="G80" s="40" t="s">
        <v>505</v>
      </c>
      <c r="H80" s="40" t="s">
        <v>506</v>
      </c>
      <c r="I80" s="43" t="s">
        <v>568</v>
      </c>
    </row>
    <row r="81" spans="1:9" x14ac:dyDescent="0.25">
      <c r="A81" s="27" t="s">
        <v>648</v>
      </c>
      <c r="B81" s="27">
        <f t="shared" ref="B81:I81" si="19">SUM(N10:N61)</f>
        <v>6.3603099925776903</v>
      </c>
      <c r="C81" s="27">
        <f t="shared" si="19"/>
        <v>115.9894907335743</v>
      </c>
      <c r="D81" s="27">
        <f t="shared" si="19"/>
        <v>2.8779351557272519</v>
      </c>
      <c r="E81" s="27">
        <f t="shared" si="19"/>
        <v>2.911240994420206</v>
      </c>
      <c r="F81" s="27">
        <f t="shared" si="19"/>
        <v>67.602097491359316</v>
      </c>
      <c r="G81" s="27">
        <f t="shared" si="19"/>
        <v>9.9643798435923809</v>
      </c>
      <c r="H81" s="27">
        <f t="shared" si="19"/>
        <v>4.8601302306418361</v>
      </c>
      <c r="I81" s="27">
        <f t="shared" si="19"/>
        <v>210.56558444189304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2 5 e 0 3 3 8 - 2 e 7 f - 4 5 8 8 - b b 5 1 - 6 0 9 f b e 2 5 8 e b d "   x m l n s = " h t t p : / / s c h e m a s . m i c r o s o f t . c o m / D a t a M a s h u p " > A A A A A F w E A A B Q S w M E F A A C A A g A D 7 d R V Y a 3 l 7 i l A A A A 9 g A A A B I A H A B D b 2 5 m a W c v U G F j a 2 F n Z S 5 4 b W w g o h g A K K A U A A A A A A A A A A A A A A A A A A A A A A A A A A A A h Y 9 B D o I w F E S v Q r q n L Z g Y J J + y c C v G x M Q Y d 0 2 p 0 A g f Q 4 t w N x c e y S u I U d S d y 3 n z F j P 3 6 w 3 S o a 6 8 i 2 6 t a T A h A e X E 0 6 i a 3 G C R k M 4 d / Y i k A j Z S n W S h v V F G G w 8 2 T 0 j p 3 D l m r O 9 7 2 s 9 o 0 x Y s 5 D x g + 2 y 1 V a W u J f n I 5 r / s G 7 R O o t J E w O 4 1 R o Q 0 4 B F d R H P K g U 0 Q M o N f I R z 3 P t s f C M u u c l 2 r h U Z / f Q A 2 R W D v D + I B U E s D B B Q A A g A I A A + 3 U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t 1 F V Q F G H I V U B A A C u A g A A E w A c A E Z v c m 1 1 b G F z L 1 N l Y 3 R p b 2 4 x L m 0 g o h g A K K A U A A A A A A A A A A A A A A A A A A A A A A A A A A A A f Z J d b 4 I w F I b v S f g P T X e j C T H x 2 n j h 0 E 2 z 6 Y x f Z D O G F D w b n a U l b f E j x P + + Q t 3 M n I 4 b E t 6 H 8 x z e o i D W V H A 0 t f d m y 3 V c R y V E w h r N S M S g i d q I g X Y d Z K 6 p y G U M 5 k l v H w N r + L m U w H U g 5 C Y S Y l O r F 8 s R S a G N 7 Z t 4 d V z 6 g m u D r D w 7 4 A 7 7 C e E f 5 f B D B t h M q t D G T B K u 3 o V M f c H y l J e h q l m b V x R Y l 3 E m d i D D O F d a p C C x h 7 S h k I a 9 P n q o w P f j X t j v v I a z 8 f A 7 I / x Q R f 1 F 1 w + 5 C C U o k F s I H x j s 6 e i t e 8 k 9 T w e G Y Z R E l F F 9 u D b K I h x 2 5 d r q G j E a P M 7 H V h E a R w Z y G C S X U D B 5 + g 8 5 1 n / 6 m v O M b o U 2 j b 3 o B C S y B a l z d S e g S k 9 h 7 a L m 0 n i t Q r M K 7 m g t a Z T r k s I L w n L A Z / k E u D n P 9 V + p D c 6 6 W 1 u W h / f L w A 2 E q w q s y z w i 6 0 + z U G r + E m w + 3 H U o v 6 V v f Q F Q S w E C L Q A U A A I A C A A P t 1 F V h r e X u K U A A A D 2 A A A A E g A A A A A A A A A A A A A A A A A A A A A A Q 2 9 u Z m l n L 1 B h Y 2 t h Z 2 U u e G 1 s U E s B A i 0 A F A A C A A g A D 7 d R V Q / K 6 a u k A A A A 6 Q A A A B M A A A A A A A A A A A A A A A A A 8 Q A A A F t D b 2 5 0 Z W 5 0 X 1 R 5 c G V z X S 5 4 b W x Q S w E C L Q A U A A I A C A A P t 1 F V Q F G H I V U B A A C u A g A A E w A A A A A A A A A A A A A A A A D i A Q A A R m 9 y b X V s Y X M v U 2 V j d G l v b j E u b V B L B Q Y A A A A A A w A D A M I A A A C E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f C g A A A A A A A H 0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D b 3 V u d C I g V m F s d W U 9 I m w z N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R U M D I 6 M z E 6 M D M u N T Y w N z c z M l o i I C 8 + P E V u d H J 5 I F R 5 c G U 9 I k Z p b G x D b 2 x 1 b W 5 U e X B l c y I g V m F s d W U 9 I n N C Z 1 l B I i A v P j x F b n R y e S B U e X B l P S J G a W x s Q 2 9 s d W 1 u T m F t Z X M i I F Z h b H V l P S J z W y Z x d W 9 0 O 3 R y Y W 5 z c G 9 3 Z X J f Y 3 V z d G 9 t Z X I m c X V v d D s s J n F 1 b 3 Q 7 b m 9 0 Z S Z x d W 9 0 O y w m c X V v d D t h Z G p 1 c 3 R t Z W 5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3 R y Y W 5 z c G 9 3 Z X J f Y 3 V z d G 9 t Z X I s M H 0 m c X V v d D s s J n F 1 b 3 Q 7 U 2 V j d G l v b j E v V G F i b G U x L 0 F 1 d G 9 S Z W 1 v d m V k Q 2 9 s d W 1 u c z E u e 2 5 v d G U s M X 0 m c X V v d D s s J n F 1 b 3 Q 7 U 2 V j d G l v b j E v V G F i b G U x L 0 F 1 d G 9 S Z W 1 v d m V k Q 2 9 s d W 1 u c z E u e 2 F k a n V z d G 1 l b n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x L 0 F 1 d G 9 S Z W 1 v d m V k Q 2 9 s d W 1 u c z E u e 3 R y Y W 5 z c G 9 3 Z X J f Y 3 V z d G 9 t Z X I s M H 0 m c X V v d D s s J n F 1 b 3 Q 7 U 2 V j d G l v b j E v V G F i b G U x L 0 F 1 d G 9 S Z W 1 v d m V k Q 2 9 s d W 1 u c z E u e 2 5 v d G U s M X 0 m c X V v d D s s J n F 1 b 3 Q 7 U 2 V j d G l v b j E v V G F i b G U x L 0 F 1 d G 9 S Z W 1 v d m V k Q 2 9 s d W 1 u c z E u e 2 F k a n V z d G 1 l b n Q s M n 0 m c X V v d D t d L C Z x d W 9 0 O 1 J l b G F 0 a W 9 u c 2 h p c E l u Z m 8 m c X V v d D s 6 W 1 1 9 I i A v P j x F b n R y e S B U e X B l P S J R d W V y e U l E I i B W Y W x 1 Z T 0 i c 2 Z h M z N i M W M z L T A w M T c t N D A y Y y 1 i Y z c 2 L T k 1 M T l i Z m Z k M D V m N i I g L z 4 8 R W 5 0 c n k g V H l w Z T 0 i R m l s b F R h c m d l d E 5 h b W V D d X N 0 b 2 1 p e m V k I i B W Y W x 1 Z T 0 i b D E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5 h b W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g c 7 C z m R X 5 S I z k x U Y k Q r 3 K A A A A A A I A A A A A A B B m A A A A A Q A A I A A A A G V 4 f Q U D s B b V 8 E M 7 V 5 v i 4 p n b / n D 4 X A l T g 2 f C x b a e L 4 m K A A A A A A 6 A A A A A A g A A I A A A A J q j V o C g / 7 m y 0 S / z t i n Y f 9 5 W V r 2 u 8 6 X C P z Q J R o 7 w N w G q U A A A A A w R q D 1 v 9 3 S W + E W M N T M S e s D N + 3 a w z t U + G j T m g T / B l Q B L j k A g D 1 w L c N 0 F D h g q 0 C X z 9 1 O 6 K P 5 D x d p C Y K B w p w T U p / Z l U 1 S O 0 r l P m h r f y 1 r 2 a R 3 H Q A A A A K w Y o s h l K R B C 0 u x b x U 9 Z D z H v u R l o h / F n E e z t U C D U g / N M S u d e 0 a S C 3 M J 0 D 4 R j j F 0 t f D F v s 5 w j 3 k c T j a 3 6 b W O A i R E = < / D a t a M a s h u p > 
</file>

<file path=customXml/itemProps1.xml><?xml version="1.0" encoding="utf-8"?>
<ds:datastoreItem xmlns:ds="http://schemas.openxmlformats.org/officeDocument/2006/customXml" ds:itemID="{E5834A5B-D4D4-4ABA-936D-A4569ED956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</vt:lpstr>
      <vt:lpstr>Overview</vt:lpstr>
      <vt:lpstr>Output - allocations</vt:lpstr>
      <vt:lpstr>Illustrative pricing impact</vt:lpstr>
      <vt:lpstr>Calculations - 3</vt:lpstr>
      <vt:lpstr>Calculations -  2</vt:lpstr>
      <vt:lpstr>Input and calculations - 1</vt:lpstr>
      <vt:lpstr>Input  - old allocation</vt:lpstr>
      <vt:lpstr>Input - indicative 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Robertson</dc:creator>
  <cp:lastModifiedBy>Tobias Maugg</cp:lastModifiedBy>
  <dcterms:created xsi:type="dcterms:W3CDTF">2022-10-09T22:56:35Z</dcterms:created>
  <dcterms:modified xsi:type="dcterms:W3CDTF">2022-10-19T22:27:42Z</dcterms:modified>
</cp:coreProperties>
</file>