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electricityauthority-my.sharepoint.com/personal/kathryn_chin_ea_govt_nz/Documents/Kathryn/"/>
    </mc:Choice>
  </mc:AlternateContent>
  <xr:revisionPtr revIDLastSave="0" documentId="8_{64CDC76E-DCAE-4881-B760-6CB8C7EF578D}" xr6:coauthVersionLast="47" xr6:coauthVersionMax="47" xr10:uidLastSave="{00000000-0000-0000-0000-000000000000}"/>
  <bookViews>
    <workbookView xWindow="7065" yWindow="-16320" windowWidth="29040" windowHeight="1572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expenses'!$A$1:$E$72</definedName>
    <definedName name="_xlnm.Print_Area" localSheetId="4">'Gifts and benefits'!$A$1:$F$47</definedName>
    <definedName name="_xlnm.Print_Area" localSheetId="2">Hospitality!$A$1:$E$29</definedName>
    <definedName name="_xlnm.Print_Area" localSheetId="0">'Summary and sign-off'!$A$1:$F$23</definedName>
    <definedName name="_xlnm.Print_Area" localSheetId="1">Travel!$A$1:$E$106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E60" i="13"/>
  <c r="C60" i="13"/>
  <c r="C38" i="4"/>
  <c r="C37" i="4"/>
  <c r="B60" i="13" l="1"/>
  <c r="B59" i="13"/>
  <c r="D59" i="13"/>
  <c r="B58" i="13"/>
  <c r="D58" i="13"/>
  <c r="D57" i="13"/>
  <c r="B57" i="13"/>
  <c r="D56" i="13"/>
  <c r="B56" i="13"/>
  <c r="D55" i="13"/>
  <c r="B55" i="13"/>
  <c r="B2" i="4"/>
  <c r="B3" i="4"/>
  <c r="B2" i="3"/>
  <c r="B3" i="3"/>
  <c r="B2" i="2"/>
  <c r="B3" i="2"/>
  <c r="B2" i="1"/>
  <c r="B3" i="1"/>
  <c r="F58" i="13" l="1"/>
  <c r="F60" i="13"/>
  <c r="F59" i="13"/>
  <c r="F57" i="13"/>
  <c r="F56" i="13"/>
  <c r="F55" i="13"/>
  <c r="C13" i="13"/>
  <c r="C12" i="13"/>
  <c r="C11" i="13"/>
  <c r="C16" i="13" l="1"/>
  <c r="C17" i="13"/>
  <c r="B5" i="4" l="1"/>
  <c r="B4" i="4"/>
  <c r="B5" i="3"/>
  <c r="B4" i="3"/>
  <c r="B5" i="2"/>
  <c r="B4" i="2"/>
  <c r="B5" i="1"/>
  <c r="B4" i="1"/>
  <c r="C15" i="13" l="1"/>
  <c r="F12" i="13" l="1"/>
  <c r="C36" i="4"/>
  <c r="F11" i="13" s="1"/>
  <c r="F13" i="13" l="1"/>
  <c r="B95" i="1"/>
  <c r="B17" i="13" s="1"/>
  <c r="B80" i="1"/>
  <c r="B16" i="13" s="1"/>
  <c r="B24" i="1"/>
  <c r="B15" i="13" s="1"/>
  <c r="B66" i="3" l="1"/>
  <c r="B13" i="13" s="1"/>
  <c r="B22" i="2"/>
  <c r="B12" i="13" s="1"/>
  <c r="B11" i="13" l="1"/>
  <c r="B9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8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<sst xmlns="http://schemas.openxmlformats.org/spreadsheetml/2006/main" count="530" uniqueCount="253">
  <si>
    <t>Secretary or Chief Executive Expenses, Gifts and Benefits Disclosure - summary &amp; sign-off*</t>
  </si>
  <si>
    <t>Organisation Name*</t>
  </si>
  <si>
    <t>Electricity Authority</t>
  </si>
  <si>
    <t>Secretary or Chief Executive**</t>
  </si>
  <si>
    <t>Sarah Gillies</t>
  </si>
  <si>
    <t>Disclosure period start***</t>
  </si>
  <si>
    <t>Disclosure period end***</t>
  </si>
  <si>
    <t>Agency totals check</t>
  </si>
  <si>
    <t>Secretary or Chief Executive approval****</t>
  </si>
  <si>
    <t>This disclosure has been approved by the Departmental Secretary or Chief Executive</t>
  </si>
  <si>
    <t>Other sign-off****</t>
  </si>
  <si>
    <t>Board Chair and Audit and Finance Committee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</si>
  <si>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</si>
  <si>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</si>
  <si>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</si>
  <si>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</si>
  <si>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Gifts and benefits</t>
  </si>
  <si>
    <t>Count</t>
  </si>
  <si>
    <t>Travel expenses</t>
  </si>
  <si>
    <t>Number offered</t>
  </si>
  <si>
    <t>Hospitality</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</si>
  <si>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</si>
  <si>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</si>
  <si>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</si>
  <si>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</si>
  <si>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</si>
  <si>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</si>
  <si>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</si>
  <si>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</si>
  <si>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</si>
  <si>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</si>
  <si>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</si>
  <si>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</si>
  <si>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</si>
  <si>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</si>
  <si>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</si>
  <si>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</si>
  <si>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</si>
  <si>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</si>
  <si>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</si>
  <si>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</si>
  <si>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</si>
  <si>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</si>
  <si>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</si>
  <si>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</si>
  <si>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</si>
  <si>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</si>
  <si>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</si>
  <si>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</si>
  <si>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</si>
  <si>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</si>
  <si>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</si>
  <si>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</si>
  <si>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</si>
  <si>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</si>
  <si>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</si>
  <si>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</si>
  <si>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</si>
  <si>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</si>
  <si>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</si>
  <si>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</si>
  <si>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</si>
  <si>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</si>
  <si>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</si>
  <si>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</si>
  <si>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</si>
  <si>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</si>
  <si>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</si>
  <si>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</si>
  <si>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</si>
  <si>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</si>
  <si>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</si>
  <si>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</si>
  <si>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</si>
  <si>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</si>
  <si>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</si>
  <si>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</si>
  <si>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</si>
  <si>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28 April - 1 May 2026</t>
  </si>
  <si>
    <t>Attendance at the Utility Regulators Forum 2026</t>
  </si>
  <si>
    <t>Flights</t>
  </si>
  <si>
    <t>Wellington / Sydney / Canberra / Sydney / Auckland</t>
  </si>
  <si>
    <t>Accommodation</t>
  </si>
  <si>
    <t>Sydney</t>
  </si>
  <si>
    <t>Canberra</t>
  </si>
  <si>
    <t>Taxi fare</t>
  </si>
  <si>
    <t>Wellington</t>
  </si>
  <si>
    <t>Train fares</t>
  </si>
  <si>
    <t>Meals</t>
  </si>
  <si>
    <t>Travel administrative fees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</si>
  <si>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</si>
  <si>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</si>
  <si>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</si>
  <si>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14-17 April 2025</t>
  </si>
  <si>
    <t>Attendance at NZ Energy Conference and stakeholder visits
(Note - majority travel expenses relating to this event were recorded and disclosed in 2024/25 as this occurred within that financial year).</t>
  </si>
  <si>
    <t>Wellington / Auckland / Whangarei</t>
  </si>
  <si>
    <t>Attendance at Corporate Governance Symposium (hosted by MinterEllison)
(Note - return flights relating to this event were recorded and disclosed in 2024/25 which were booked in advance).</t>
  </si>
  <si>
    <t>Taxi fares</t>
  </si>
  <si>
    <t>Wellington airport carpark</t>
  </si>
  <si>
    <t>9-11 September 2025</t>
  </si>
  <si>
    <t>Attendance at Electricity Engineers' Association (EEA) 2025 Conference</t>
  </si>
  <si>
    <t>Flights (return)</t>
  </si>
  <si>
    <t>Wellington / Christchurch</t>
  </si>
  <si>
    <t>Christchurch</t>
  </si>
  <si>
    <t>16-17 September 2025</t>
  </si>
  <si>
    <t>Attendance at the Oceania Renewable Power Summit 2025 event</t>
  </si>
  <si>
    <t>Wellington / Auckland</t>
  </si>
  <si>
    <t>Auckland</t>
  </si>
  <si>
    <t>28-30 September 2025</t>
  </si>
  <si>
    <t>Attendance at the Electricity Authority's monthly Board Meeting in Auckland</t>
  </si>
  <si>
    <t>Meal</t>
  </si>
  <si>
    <t>15-16 October 2025</t>
  </si>
  <si>
    <t>Attendance at the Women in Leadership Summit and stakeholder meetings</t>
  </si>
  <si>
    <t>Attendance at the Electricity Networks Aotearoa (ENA) Annual General Meeting</t>
  </si>
  <si>
    <t>3-4 November 2025</t>
  </si>
  <si>
    <t xml:space="preserve">Board meeting on 4 November 2025 in Christchurch </t>
  </si>
  <si>
    <t>Flights (Nelson to Christchurch and Christchurch to Wellington)</t>
  </si>
  <si>
    <t>Christchurch / Wellington</t>
  </si>
  <si>
    <t>Attendance at Auckland University for Business School - Summer School in Energy Economics as a speaker on the discussion panel</t>
  </si>
  <si>
    <t>Attendance at opening of Eastland Generation TOPP2 in Kawerau and visiting stakeholders</t>
  </si>
  <si>
    <t>Wellington / Rotorua</t>
  </si>
  <si>
    <t>Rental car and petrol</t>
  </si>
  <si>
    <t>Rotorua</t>
  </si>
  <si>
    <t>13-14 May 2026</t>
  </si>
  <si>
    <t>Attendance at Commerce Commission Competition Matters Conference 2026 and stakeholder visits</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</si>
  <si>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</si>
  <si>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</si>
  <si>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</si>
  <si>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</si>
  <si>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No local travel within the period.</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</si>
  <si>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</si>
  <si>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</si>
  <si>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</si>
  <si>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</si>
  <si>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</si>
  <si>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</si>
  <si>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</si>
  <si>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</si>
  <si>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</si>
  <si>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</si>
  <si>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</si>
  <si>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</si>
  <si>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</si>
  <si>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No hospitality was provided in the period.</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</si>
  <si>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</si>
  <si>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</si>
  <si>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</si>
  <si>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</si>
  <si>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</si>
  <si>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</si>
  <si>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</si>
  <si>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</si>
  <si>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</si>
  <si>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</si>
  <si>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July 2025</t>
  </si>
  <si>
    <t>Car park rental</t>
  </si>
  <si>
    <t>Car park</t>
  </si>
  <si>
    <t>August 2025</t>
  </si>
  <si>
    <t>September 2025</t>
  </si>
  <si>
    <t>Car park rental - note annual increase partway through month</t>
  </si>
  <si>
    <t>Monthly mobile phone charges</t>
  </si>
  <si>
    <t>Phone</t>
  </si>
  <si>
    <t>N/A</t>
  </si>
  <si>
    <t>Monthly mobile phone charges - includes a roaming pack for Australia</t>
  </si>
  <si>
    <t>May 2025</t>
  </si>
  <si>
    <t>Leadership sessions - from 2024/25 not previously claimed</t>
  </si>
  <si>
    <t>Training and development</t>
  </si>
  <si>
    <t>Leadership sessions</t>
  </si>
  <si>
    <t>October 2025</t>
  </si>
  <si>
    <t>November 2025</t>
  </si>
  <si>
    <t>December 2025</t>
  </si>
  <si>
    <t>February 2026</t>
  </si>
  <si>
    <t>March 2026</t>
  </si>
  <si>
    <t>April 2026</t>
  </si>
  <si>
    <t>May 2026</t>
  </si>
  <si>
    <t>June 2026</t>
  </si>
  <si>
    <t>Institute of Directors (IoD) membership for 2025/26</t>
  </si>
  <si>
    <t>Professional membership</t>
  </si>
  <si>
    <t>New Zealand Law Society (NZLS) membership for 2025/26</t>
  </si>
  <si>
    <t>Dinner with the Board for a Board Member who resigned</t>
  </si>
  <si>
    <t>Dinner</t>
  </si>
  <si>
    <t>New Zealand Energy Excellence Awards dinner ticket for CE to attend</t>
  </si>
  <si>
    <t>Dinner, Board Chair also attended</t>
  </si>
  <si>
    <t>Registration for Commerce Commission Competition Matters Conference 2026 on 14 May 2026 in Auckland</t>
  </si>
  <si>
    <t>Seminar/Conference Fees</t>
  </si>
  <si>
    <t>Registration for Utility Regulators Forum 2026 dinner on 30 April 2026 in Canberra, Australia</t>
  </si>
  <si>
    <t>Registration for dinner, Board Chair and a Board Member also attended</t>
  </si>
  <si>
    <t>Canberra, Australia</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</si>
  <si>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</si>
  <si>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</si>
  <si>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</si>
  <si>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</si>
  <si>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</si>
  <si>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</si>
  <si>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</si>
  <si>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</si>
  <si>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</si>
  <si>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</si>
  <si>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</si>
  <si>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Invitation from Infrastructure NZ for gala dinner held by Building Nations on 6 August 2025. Note Sarah is speaking at the Building Nations event on 7 August</t>
  </si>
  <si>
    <t>Infrastructure NZ</t>
  </si>
  <si>
    <t>Estimate uncertain, over $50</t>
  </si>
  <si>
    <t>Noting this was disclosed last financial year however the event took place this financial year</t>
  </si>
  <si>
    <t>Invitation from Russell McVeagh for an opening night at the Gala and Film Screening for Whanau Marama - New Zealand International Film Festival 2025 on 28 August 2025 in Auckland</t>
  </si>
  <si>
    <t>Russell McVeagh</t>
  </si>
  <si>
    <t>Invitation from Chapman Tripp to attend a Wellington Senior Legal Dinner on 20 August 2025 in Wellington</t>
  </si>
  <si>
    <t>Chapman Tripp</t>
  </si>
  <si>
    <t>Estimate uncertain</t>
  </si>
  <si>
    <t>Invitation from Convergance for an opening night Cocktails and Conversations hosted by Arup on 5 August 2025 ahead of the Building Nations 2025 event in Wellington on 7 August 2025</t>
  </si>
  <si>
    <t>Convergance</t>
  </si>
  <si>
    <t>Invitation from Northpower to join their table at the New Zealand Energy Excellence Awards on 13 August 2025 in Wellington</t>
  </si>
  <si>
    <t>Northpower</t>
  </si>
  <si>
    <t>Declined as the Chief Executive had already purchased a ticket and attended this event with the Board Chair independently</t>
  </si>
  <si>
    <t>Complimentary speaker pass for presenting and partcipating at the Oceania Renewable Power Summit 2025 event on 16-17 September 2025 in Auckland</t>
  </si>
  <si>
    <t>Freeman Media</t>
  </si>
  <si>
    <t>Invitation from Electricity Engineers' Association (EEA) to attend a EEA Executive Dinner on 10 September 2025 in Christchurch</t>
  </si>
  <si>
    <t>Electricity Engineers' Association (EEA)</t>
  </si>
  <si>
    <t>Complimentary speaker pass for presenting and partcipating at the Leadership conference</t>
  </si>
  <si>
    <t>The Leadership Institute</t>
  </si>
  <si>
    <t>Complimentary pass for the Women in Leadership Summit. This was offered seperately and in addition to the invitation to the Chief Executive (who was a speaker at this event)</t>
  </si>
  <si>
    <t>Invitation from Aurecon for dinner at Shed 5 and WOW tickets to the show for two people in Wellington</t>
  </si>
  <si>
    <t xml:space="preserve">Aurecon </t>
  </si>
  <si>
    <t>Invitation from Chapman Tripp for a Cocktail Gala to celebrate 150 years in Auckland</t>
  </si>
  <si>
    <t>Complimentary speaker pass for presenting and partcipating at the Energy Resilience and Affordability Conference on 8-9 October 2025 in Wellington</t>
  </si>
  <si>
    <t>Ara Ake</t>
  </si>
  <si>
    <t>Invitation from NZ Power Summit 2025 to attend their conference on 19-20 October 2025</t>
  </si>
  <si>
    <t>NZ Power Summit</t>
  </si>
  <si>
    <t>Chief Executive was unable to attend the Conference but another Senior Leadership member attended</t>
  </si>
  <si>
    <t>Complimentary hotel upgrade at SkyCity Hotel Auckland on 15 October 2025 when in Auckland</t>
  </si>
  <si>
    <t>SkyCity Hotel Auckland</t>
  </si>
  <si>
    <t>Upgrade on arrival at accommodation</t>
  </si>
  <si>
    <t>Presented a $50 Whitcoulls voucher for speaking at the Annual General Meeting (AGM)</t>
  </si>
  <si>
    <t>Electricity Networks Aotearoa (ENA)</t>
  </si>
  <si>
    <t>Complimentary two day speaker pass to present and participate  at the Downstream 2026 forum on 31 March to 1 April 2026 in Wellington</t>
  </si>
  <si>
    <t xml:space="preserve">Presented a cashmere scarf by visiting Mongolian Delegation </t>
  </si>
  <si>
    <t>Mongolian Delegation</t>
  </si>
  <si>
    <t>Gift accepted for cultural reasons.</t>
  </si>
  <si>
    <t>Invitation from Electricity Networks Aotearoa (ENA) to dine with ENA Board Members. Proposed date 9 February 2026</t>
  </si>
  <si>
    <t>Invitiation was extended to the Board and Chief Executive</t>
  </si>
  <si>
    <t>Presented a planted five native tree in the Auckland region for speaking at the Auckland University for Business School - Summer School in Energy Economics</t>
  </si>
  <si>
    <t>University of Auckland Business School</t>
  </si>
  <si>
    <t>Invitation from Japan Delegation to attend their networking and culinary experience event on 17 March 2026 in Auckland</t>
  </si>
  <si>
    <t>Embassy of Japan in NZ and Consulate-General of Japan in Auckland</t>
  </si>
  <si>
    <t>Invitation from Mercury Limited to celebrate the completion of Nga Tamariki OEC05 Expansion Project on 17 March 2026 in Tokomaru</t>
  </si>
  <si>
    <t>Mercury Limited</t>
  </si>
  <si>
    <t>Chief Executive was unable to attend due to another engagement</t>
  </si>
  <si>
    <t>Invitation from Freeman Media to attend their Downstream Welcome Function on 30 March 2026 in Wellington</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</si>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</sst>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39">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27" fillId="3" borderId="0" xfId="0" applyFont="1" applyFill="1" applyAlignment="1">
      <alignment horizontal="center" vertical="center" wrapText="1"/>
    </xf>
    <xf numFmtId="164" fontId="11" fillId="10" borderId="4" xfId="0" applyNumberFormat="1" applyFont="1" applyFill="1" applyBorder="1" applyAlignment="1" applyProtection="1">
      <alignment horizontal="left" vertical="top" wrapText="1"/>
      <protection locked="0"/>
    </xf>
    <xf numFmtId="0" fontId="11" fillId="10" borderId="4" xfId="0" applyFont="1" applyFill="1" applyBorder="1" applyAlignment="1" applyProtection="1">
      <alignment horizontal="left" vertical="top" wrapText="1"/>
      <protection locked="0"/>
    </xf>
    <xf numFmtId="0" fontId="11" fillId="10" borderId="5" xfId="0" applyFont="1" applyFill="1" applyBorder="1" applyAlignment="1" applyProtection="1">
      <alignment horizontal="left" vertical="top" wrapText="1"/>
      <protection locked="0"/>
    </xf>
    <xf numFmtId="164" fontId="11" fillId="10" borderId="4" xfId="0" applyNumberFormat="1" applyFont="1" applyFill="1" applyBorder="1" applyAlignment="1" applyProtection="1">
      <alignment horizontal="right" vertical="top" wrapText="1"/>
      <protection locked="0"/>
    </xf>
    <xf numFmtId="167" fontId="11" fillId="10" borderId="3" xfId="0" applyNumberFormat="1" applyFont="1" applyFill="1" applyBorder="1" applyAlignment="1" applyProtection="1">
      <alignment horizontal="right" vertical="top"/>
      <protection locked="0"/>
    </xf>
    <xf numFmtId="167" fontId="11" fillId="10" borderId="3" xfId="0" applyNumberFormat="1" applyFont="1" applyFill="1" applyBorder="1" applyAlignment="1" applyProtection="1">
      <alignment horizontal="right" vertical="top" wrapText="1"/>
      <protection locked="0"/>
    </xf>
    <xf numFmtId="0" fontId="0" fillId="10" borderId="4" xfId="0" applyFill="1" applyBorder="1" applyAlignment="1" applyProtection="1">
      <alignment horizontal="left" vertical="top" wrapText="1"/>
      <protection locked="0"/>
    </xf>
    <xf numFmtId="0" fontId="0" fillId="10" borderId="5" xfId="0" applyFill="1" applyBorder="1" applyAlignment="1" applyProtection="1">
      <alignment horizontal="left" vertical="top" wrapText="1"/>
      <protection locked="0"/>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3" tint="0.39997558519241921"/>
    <pageSetUpPr fitToPage="1"/>
  </sheetPr>
  <dimension ref="A1:K61"/>
  <sheetViews>
    <sheetView tabSelected="1" zoomScaleNormal="100" workbookViewId="0">
      <selection activeCell="C14" sqref="C14"/>
    </sheetView>
  </sheetViews>
  <sheetFormatPr defaultColWidth="0" defaultRowHeight="12.75" zeroHeight="1" x14ac:dyDescent="0.35"/>
  <cols>
    <col min="1" max="1" width="35.73046875" customWidth="1"/>
    <col min="2" max="2" width="21.59765625" customWidth="1"/>
    <col min="3" max="3" width="33.59765625" customWidth="1"/>
    <col min="4" max="4" width="4.3984375" customWidth="1"/>
    <col min="5" max="5" width="29" customWidth="1"/>
    <col min="6" max="6" width="19" customWidth="1"/>
    <col min="7" max="7" width="42" customWidth="1"/>
    <col min="8" max="11" width="9.1328125" hidden="1" customWidth="1"/>
    <col min="12" max="16384" width="9.1328125" hidden="1"/>
  </cols>
  <sheetData>
    <row r="1" spans="1:11" ht="26.25" customHeight="1" x14ac:dyDescent="0.35">
      <c r="A1" s="121" t="s">
        <v>0</v>
      </c>
      <c r="B1" s="121"/>
      <c r="C1" s="121"/>
      <c r="D1" s="121"/>
      <c r="E1" s="121"/>
      <c r="F1" s="121"/>
      <c r="G1" s="17"/>
      <c r="H1" s="17"/>
      <c r="I1" s="17"/>
      <c r="J1" s="17"/>
      <c r="K1" s="17"/>
    </row>
    <row r="2" spans="1:11" ht="21" customHeight="1" x14ac:dyDescent="0.35">
      <c r="A2" s="3" t="s">
        <v>1</v>
      </c>
      <c r="B2" s="122" t="s">
        <v>2</v>
      </c>
      <c r="C2" s="122"/>
      <c r="D2" s="122"/>
      <c r="E2" s="122"/>
      <c r="F2" s="122"/>
      <c r="G2" s="17"/>
      <c r="H2" s="17"/>
      <c r="I2" s="17"/>
      <c r="J2" s="17"/>
      <c r="K2" s="17"/>
    </row>
    <row r="3" spans="1:11" ht="15" x14ac:dyDescent="0.35">
      <c r="A3" s="3" t="s">
        <v>3</v>
      </c>
      <c r="B3" s="122" t="s">
        <v>4</v>
      </c>
      <c r="C3" s="122"/>
      <c r="D3" s="122"/>
      <c r="E3" s="122"/>
      <c r="F3" s="122"/>
      <c r="G3" s="17"/>
      <c r="H3" s="17"/>
      <c r="I3" s="17"/>
      <c r="J3" s="17"/>
      <c r="K3" s="17"/>
    </row>
    <row r="4" spans="1:11" ht="21" customHeight="1" x14ac:dyDescent="0.35">
      <c r="A4" s="3" t="s">
        <v>5</v>
      </c>
      <c r="B4" s="123">
        <v>45839</v>
      </c>
      <c r="C4" s="123"/>
      <c r="D4" s="123"/>
      <c r="E4" s="123"/>
      <c r="F4" s="123"/>
      <c r="G4" s="17"/>
      <c r="H4" s="17"/>
      <c r="I4" s="17"/>
      <c r="J4" s="17"/>
      <c r="K4" s="17"/>
    </row>
    <row r="5" spans="1:11" ht="21" customHeight="1" x14ac:dyDescent="0.35">
      <c r="A5" s="3" t="s">
        <v>6</v>
      </c>
      <c r="B5" s="123">
        <v>46203</v>
      </c>
      <c r="C5" s="123"/>
      <c r="D5" s="123"/>
      <c r="E5" s="123"/>
      <c r="F5" s="123"/>
      <c r="G5" s="17"/>
      <c r="H5" s="17"/>
      <c r="I5" s="17"/>
      <c r="J5" s="17"/>
      <c r="K5" s="17"/>
    </row>
    <row r="6" spans="1:11" ht="21" customHeight="1" x14ac:dyDescent="0.35">
      <c r="A6" s="3" t="s">
        <v>7</v>
      </c>
      <c r="B6" s="120" t="str">
        <f>IF(AND(Travel!B7&lt;&gt;A30,Hospitality!B7&lt;&gt;A30,'All other expenses'!B7&lt;&gt;A30,'Gifts and benefits'!B7&lt;&gt;A30),A31,IF(AND(Travel!B7=A30,Hospitality!B7=A30,'All other expenses'!B7=A30,'Gifts and benefits'!B7=A30),A33,A32))</f>
        <v>Data and totals checked on all sheets</v>
      </c>
      <c r="C6" s="120"/>
      <c r="D6" s="120"/>
      <c r="E6" s="120"/>
      <c r="F6" s="120"/>
      <c r="G6" s="23"/>
      <c r="H6" s="17"/>
      <c r="I6" s="17"/>
      <c r="J6" s="17"/>
      <c r="K6" s="17"/>
    </row>
    <row r="7" spans="1:11" ht="30" x14ac:dyDescent="0.35">
      <c r="A7" s="3" t="s">
        <v>8</v>
      </c>
      <c r="B7" s="119" t="s">
        <v>9</v>
      </c>
      <c r="C7" s="119"/>
      <c r="D7" s="119"/>
      <c r="E7" s="119"/>
      <c r="F7" s="119"/>
      <c r="G7" s="23"/>
      <c r="H7" s="17"/>
      <c r="I7" s="17"/>
      <c r="J7" s="17"/>
      <c r="K7" s="17"/>
    </row>
    <row r="8" spans="1:11" ht="25.5" customHeight="1" x14ac:dyDescent="0.35">
      <c r="A8" s="3" t="s">
        <v>10</v>
      </c>
      <c r="B8" s="119" t="s">
        <v>11</v>
      </c>
      <c r="C8" s="119"/>
      <c r="D8" s="119"/>
      <c r="E8" s="119"/>
      <c r="F8" s="119"/>
      <c r="G8" s="23"/>
      <c r="H8" s="17"/>
      <c r="I8" s="17"/>
      <c r="J8" s="17"/>
      <c r="K8" s="17"/>
    </row>
    <row r="9" spans="1:11" ht="66.75" customHeight="1" x14ac:dyDescent="0.35">
      <c r="A9" s="118" t="s">
        <v>12</v>
      </c>
      <c r="B9" s="118"/>
      <c r="C9" s="118"/>
      <c r="D9" s="118"/>
      <c r="E9" s="118"/>
      <c r="F9" s="118"/>
      <c r="G9" s="23"/>
      <c r="H9" s="17"/>
      <c r="I9" s="17"/>
      <c r="J9" s="17"/>
      <c r="K9" s="17"/>
    </row>
    <row r="10" spans="1:11" s="77" customFormat="1" ht="36" customHeight="1" x14ac:dyDescent="0.4">
      <c r="A10" s="71" t="s">
        <v>13</v>
      </c>
      <c r="B10" s="72" t="s">
        <v>14</v>
      </c>
      <c r="C10" s="72" t="s">
        <v>15</v>
      </c>
      <c r="D10" s="73"/>
      <c r="E10" s="74" t="s">
        <v>16</v>
      </c>
      <c r="F10" s="75" t="s">
        <v>17</v>
      </c>
      <c r="G10" s="76"/>
      <c r="H10" s="76"/>
      <c r="I10" s="76"/>
      <c r="J10" s="76"/>
      <c r="K10" s="76"/>
    </row>
    <row r="11" spans="1:11" ht="27.75" customHeight="1" x14ac:dyDescent="0.4">
      <c r="A11" s="8" t="s">
        <v>18</v>
      </c>
      <c r="B11" s="45">
        <f>B15+B16+B17</f>
        <v>11083.095000000001</v>
      </c>
      <c r="C11" s="51" t="str">
        <f>IF(Travel!B6="",A34,Travel!B6)</f>
        <v>Figures exclude GST</v>
      </c>
      <c r="D11" s="6"/>
      <c r="E11" s="8" t="s">
        <v>19</v>
      </c>
      <c r="F11" s="33">
        <f>'Gifts and benefits'!C36</f>
        <v>22</v>
      </c>
      <c r="G11" s="29"/>
      <c r="H11" s="29"/>
      <c r="I11" s="29"/>
      <c r="J11" s="29"/>
      <c r="K11" s="29"/>
    </row>
    <row r="12" spans="1:11" ht="27.75" customHeight="1" x14ac:dyDescent="0.4">
      <c r="A12" s="8" t="s">
        <v>20</v>
      </c>
      <c r="B12" s="45">
        <f>Hospitality!B22</f>
        <v>0</v>
      </c>
      <c r="C12" s="51" t="str">
        <f>IF(Hospitality!B6="",A34,Hospitality!B6)</f>
        <v>Figures exclude GST</v>
      </c>
      <c r="D12" s="6"/>
      <c r="E12" s="8" t="s">
        <v>21</v>
      </c>
      <c r="F12" s="33">
        <f>'Gifts and benefits'!C37</f>
        <v>12</v>
      </c>
      <c r="G12" s="29"/>
      <c r="H12" s="29"/>
      <c r="I12" s="29"/>
      <c r="J12" s="29"/>
      <c r="K12" s="29"/>
    </row>
    <row r="13" spans="1:11" ht="27.75" customHeight="1" x14ac:dyDescent="0.35">
      <c r="A13" s="8" t="s">
        <v>22</v>
      </c>
      <c r="B13" s="45">
        <f>'All other expenses'!B66</f>
        <v>16646.440000000002</v>
      </c>
      <c r="C13" s="51" t="str">
        <f>IF('All other expenses'!B6="",A34,'All other expenses'!B6)</f>
        <v>Figures exclude GST</v>
      </c>
      <c r="D13" s="6"/>
      <c r="E13" s="8" t="s">
        <v>23</v>
      </c>
      <c r="F13" s="33">
        <f>'Gifts and benefits'!C38</f>
        <v>10</v>
      </c>
      <c r="G13" s="17"/>
      <c r="H13" s="17"/>
      <c r="I13" s="17"/>
      <c r="J13" s="17"/>
      <c r="K13" s="17"/>
    </row>
    <row r="14" spans="1:11" ht="12.75" customHeight="1" x14ac:dyDescent="0.35">
      <c r="A14" s="7"/>
      <c r="B14" s="46"/>
      <c r="C14" s="52"/>
      <c r="D14" s="34"/>
      <c r="E14" s="6"/>
      <c r="F14" s="35"/>
      <c r="G14" s="17"/>
      <c r="H14" s="17"/>
      <c r="I14" s="17"/>
      <c r="J14" s="17"/>
      <c r="K14" s="17"/>
    </row>
    <row r="15" spans="1:11" ht="27.75" customHeight="1" x14ac:dyDescent="0.35">
      <c r="A15" s="9" t="s">
        <v>24</v>
      </c>
      <c r="B15" s="47">
        <f>Travel!B24</f>
        <v>2615.8249999999998</v>
      </c>
      <c r="C15" s="53" t="str">
        <f>C11</f>
        <v>Figures exclude GST</v>
      </c>
      <c r="D15" s="6"/>
      <c r="E15" s="6"/>
      <c r="F15" s="35"/>
      <c r="G15" s="17"/>
      <c r="H15" s="17"/>
      <c r="I15" s="17"/>
      <c r="J15" s="17"/>
      <c r="K15" s="17"/>
    </row>
    <row r="16" spans="1:11" ht="27.75" customHeight="1" x14ac:dyDescent="0.35">
      <c r="A16" s="9" t="s">
        <v>25</v>
      </c>
      <c r="B16" s="47">
        <f>Travel!B80</f>
        <v>8467.27</v>
      </c>
      <c r="C16" s="53" t="str">
        <f>C11</f>
        <v>Figures exclude GST</v>
      </c>
      <c r="D16" s="36"/>
      <c r="E16" s="6"/>
      <c r="F16" s="37"/>
      <c r="G16" s="17"/>
      <c r="H16" s="17"/>
      <c r="I16" s="17"/>
      <c r="J16" s="17"/>
      <c r="K16" s="17"/>
    </row>
    <row r="17" spans="1:11" ht="27.75" customHeight="1" x14ac:dyDescent="0.35">
      <c r="A17" s="9" t="s">
        <v>26</v>
      </c>
      <c r="B17" s="47">
        <f>Travel!B95</f>
        <v>0</v>
      </c>
      <c r="C17" s="53" t="str">
        <f>C11</f>
        <v>Figures exclude GST</v>
      </c>
      <c r="D17" s="6"/>
      <c r="E17" s="6"/>
      <c r="F17" s="37"/>
      <c r="G17" s="17"/>
      <c r="H17" s="17"/>
      <c r="I17" s="17"/>
      <c r="J17" s="17"/>
      <c r="K17" s="17"/>
    </row>
    <row r="18" spans="1:11" ht="27.75" customHeight="1" x14ac:dyDescent="0.4">
      <c r="A18" s="17"/>
      <c r="B18" s="19"/>
      <c r="C18" s="17"/>
      <c r="D18" s="5"/>
      <c r="E18" s="5"/>
      <c r="F18" s="28"/>
      <c r="G18" s="17"/>
      <c r="H18" s="17"/>
      <c r="I18" s="17"/>
      <c r="J18" s="17"/>
      <c r="K18" s="17"/>
    </row>
    <row r="19" spans="1:11" ht="13.15" x14ac:dyDescent="0.4">
      <c r="A19" s="18" t="s">
        <v>27</v>
      </c>
      <c r="B19" s="19"/>
      <c r="C19" s="17"/>
      <c r="D19" s="17"/>
      <c r="E19" s="17"/>
      <c r="F19" s="17"/>
      <c r="G19" s="17"/>
      <c r="H19" s="17"/>
      <c r="I19" s="17"/>
      <c r="J19" s="17"/>
      <c r="K19" s="17"/>
    </row>
    <row r="20" spans="1:11" x14ac:dyDescent="0.35">
      <c r="A20" s="20" t="s">
        <v>28</v>
      </c>
      <c r="D20" s="17"/>
      <c r="E20" s="17"/>
      <c r="F20" s="17"/>
      <c r="G20" s="17"/>
      <c r="H20" s="17"/>
      <c r="I20" s="17"/>
      <c r="J20" s="17"/>
      <c r="K20" s="17"/>
    </row>
    <row r="21" spans="1:11" ht="12.6" customHeight="1" x14ac:dyDescent="0.35">
      <c r="A21" s="20" t="s">
        <v>29</v>
      </c>
      <c r="D21" s="17"/>
      <c r="E21" s="17"/>
      <c r="F21" s="17"/>
      <c r="G21" s="17"/>
      <c r="H21" s="17"/>
      <c r="I21" s="17"/>
      <c r="J21" s="17"/>
      <c r="K21" s="17"/>
    </row>
    <row r="22" spans="1:11" ht="12.6" customHeight="1" x14ac:dyDescent="0.35">
      <c r="A22" s="20" t="s">
        <v>30</v>
      </c>
      <c r="D22" s="17"/>
      <c r="E22" s="17"/>
      <c r="F22" s="17"/>
      <c r="G22" s="17"/>
      <c r="H22" s="17"/>
      <c r="I22" s="17"/>
      <c r="J22" s="17"/>
      <c r="K22" s="17"/>
    </row>
    <row r="23" spans="1:11" ht="12.6" customHeight="1" x14ac:dyDescent="0.35">
      <c r="A23" s="20" t="s">
        <v>31</v>
      </c>
      <c r="D23" s="17"/>
      <c r="E23" s="17"/>
      <c r="F23" s="17"/>
      <c r="G23" s="17"/>
      <c r="H23" s="17"/>
      <c r="I23" s="17"/>
      <c r="J23" s="17"/>
      <c r="K23" s="17"/>
    </row>
    <row r="24" spans="1:11" x14ac:dyDescent="0.35">
      <c r="A24" s="26"/>
      <c r="B24" s="17"/>
      <c r="C24" s="17"/>
      <c r="D24" s="17"/>
      <c r="E24" s="17"/>
      <c r="F24" s="17"/>
      <c r="G24" s="17"/>
      <c r="H24" s="17"/>
      <c r="I24" s="17"/>
      <c r="J24" s="17"/>
      <c r="K24" s="17"/>
    </row>
    <row r="25" spans="1:11" ht="13.15" hidden="1" x14ac:dyDescent="0.4">
      <c r="A25" s="12" t="s">
        <v>32</v>
      </c>
      <c r="B25" s="13"/>
      <c r="C25" s="13"/>
      <c r="D25" s="13"/>
      <c r="E25" s="13"/>
      <c r="F25" s="13"/>
      <c r="G25" s="17"/>
      <c r="H25" s="17"/>
      <c r="I25" s="17"/>
      <c r="J25" s="17"/>
      <c r="K25" s="17"/>
    </row>
    <row r="26" spans="1:11" ht="12.75" hidden="1" customHeight="1" x14ac:dyDescent="0.35">
      <c r="A26" s="11" t="s">
        <v>33</v>
      </c>
      <c r="B26" s="4"/>
      <c r="C26" s="4"/>
      <c r="D26" s="11"/>
      <c r="E26" s="11"/>
      <c r="F26" s="11"/>
      <c r="G26" s="17"/>
      <c r="H26" s="17"/>
      <c r="I26" s="17"/>
      <c r="J26" s="17"/>
      <c r="K26" s="17"/>
    </row>
    <row r="27" spans="1:11" hidden="1" x14ac:dyDescent="0.35">
      <c r="A27" s="10" t="s">
        <v>34</v>
      </c>
      <c r="B27" s="10"/>
      <c r="C27" s="10"/>
      <c r="D27" s="10"/>
      <c r="E27" s="10"/>
      <c r="F27" s="10"/>
      <c r="G27" s="17"/>
      <c r="H27" s="17"/>
      <c r="I27" s="17"/>
      <c r="J27" s="17"/>
      <c r="K27" s="17"/>
    </row>
    <row r="28" spans="1:11" hidden="1" x14ac:dyDescent="0.35">
      <c r="A28" s="10" t="s">
        <v>35</v>
      </c>
      <c r="B28" s="10"/>
      <c r="C28" s="10"/>
      <c r="D28" s="10"/>
      <c r="E28" s="10"/>
      <c r="F28" s="10"/>
      <c r="G28" s="17"/>
      <c r="H28" s="17"/>
      <c r="I28" s="17"/>
      <c r="J28" s="17"/>
      <c r="K28" s="17"/>
    </row>
    <row r="29" spans="1:11" hidden="1" x14ac:dyDescent="0.35">
      <c r="A29" s="11" t="s">
        <v>36</v>
      </c>
      <c r="B29" s="11"/>
      <c r="C29" s="11"/>
      <c r="D29" s="11"/>
      <c r="E29" s="11"/>
      <c r="F29" s="11"/>
      <c r="G29" s="17"/>
      <c r="H29" s="17"/>
      <c r="I29" s="17"/>
      <c r="J29" s="17"/>
      <c r="K29" s="17"/>
    </row>
    <row r="30" spans="1:11" hidden="1" x14ac:dyDescent="0.35">
      <c r="A30" s="11" t="s">
        <v>37</v>
      </c>
      <c r="B30" s="11"/>
      <c r="C30" s="11"/>
      <c r="D30" s="11"/>
      <c r="E30" s="11"/>
      <c r="F30" s="11"/>
      <c r="G30" s="17"/>
      <c r="H30" s="17"/>
      <c r="I30" s="17"/>
      <c r="J30" s="17"/>
      <c r="K30" s="17"/>
    </row>
    <row r="31" spans="1:11" hidden="1" x14ac:dyDescent="0.35">
      <c r="A31" s="10" t="s">
        <v>38</v>
      </c>
      <c r="B31" s="10"/>
      <c r="C31" s="10"/>
      <c r="D31" s="10"/>
      <c r="E31" s="10"/>
      <c r="F31" s="10"/>
      <c r="G31" s="17"/>
      <c r="H31" s="17"/>
      <c r="I31" s="17"/>
      <c r="J31" s="17"/>
      <c r="K31" s="17"/>
    </row>
    <row r="32" spans="1:11" hidden="1" x14ac:dyDescent="0.35">
      <c r="A32" s="10" t="s">
        <v>39</v>
      </c>
      <c r="B32" s="10"/>
      <c r="C32" s="10"/>
      <c r="D32" s="10"/>
      <c r="E32" s="10"/>
      <c r="F32" s="10"/>
      <c r="G32" s="17"/>
      <c r="H32" s="17"/>
      <c r="I32" s="17"/>
      <c r="J32" s="17"/>
      <c r="K32" s="17"/>
    </row>
    <row r="33" spans="1:11" hidden="1" x14ac:dyDescent="0.35">
      <c r="A33" s="10" t="s">
        <v>40</v>
      </c>
      <c r="B33" s="10"/>
      <c r="C33" s="10"/>
      <c r="D33" s="10"/>
      <c r="E33" s="10"/>
      <c r="F33" s="10"/>
      <c r="G33" s="17"/>
      <c r="H33" s="17"/>
      <c r="I33" s="17"/>
      <c r="J33" s="17"/>
      <c r="K33" s="17"/>
    </row>
    <row r="34" spans="1:11" hidden="1" x14ac:dyDescent="0.35">
      <c r="A34" s="11" t="s">
        <v>41</v>
      </c>
      <c r="B34" s="11"/>
      <c r="C34" s="11"/>
      <c r="D34" s="11"/>
      <c r="E34" s="11"/>
      <c r="F34" s="11"/>
      <c r="G34" s="17"/>
      <c r="H34" s="17"/>
      <c r="I34" s="17"/>
      <c r="J34" s="17"/>
      <c r="K34" s="17"/>
    </row>
    <row r="35" spans="1:11" hidden="1" x14ac:dyDescent="0.35">
      <c r="A35" s="11" t="s">
        <v>42</v>
      </c>
      <c r="B35" s="11"/>
      <c r="C35" s="11"/>
      <c r="D35" s="11"/>
      <c r="E35" s="11"/>
      <c r="F35" s="11"/>
      <c r="G35" s="17"/>
      <c r="H35" s="17"/>
      <c r="I35" s="17"/>
      <c r="J35" s="17"/>
      <c r="K35" s="17"/>
    </row>
    <row r="36" spans="1:11" hidden="1" x14ac:dyDescent="0.35">
      <c r="A36" s="10" t="s">
        <v>43</v>
      </c>
      <c r="B36" s="49"/>
      <c r="C36" s="49"/>
      <c r="D36" s="49"/>
      <c r="E36" s="49"/>
      <c r="F36" s="49"/>
      <c r="G36" s="17"/>
      <c r="H36" s="17"/>
      <c r="I36" s="17"/>
      <c r="J36" s="17"/>
      <c r="K36" s="17"/>
    </row>
    <row r="37" spans="1:11" hidden="1" x14ac:dyDescent="0.35">
      <c r="A37" s="10" t="s">
        <v>9</v>
      </c>
      <c r="B37" s="49"/>
      <c r="C37" s="49"/>
      <c r="D37" s="49"/>
      <c r="E37" s="49"/>
      <c r="F37" s="49"/>
      <c r="G37" s="17"/>
      <c r="H37" s="17"/>
      <c r="I37" s="17"/>
      <c r="J37" s="17"/>
      <c r="K37" s="17"/>
    </row>
    <row r="38" spans="1:11" hidden="1" x14ac:dyDescent="0.35">
      <c r="A38" s="10" t="s">
        <v>44</v>
      </c>
      <c r="B38" s="49"/>
      <c r="C38" s="49"/>
      <c r="D38" s="49"/>
      <c r="E38" s="49"/>
      <c r="F38" s="49"/>
      <c r="G38" s="17"/>
      <c r="H38" s="17"/>
      <c r="I38" s="17"/>
      <c r="J38" s="17"/>
      <c r="K38" s="17"/>
    </row>
    <row r="39" spans="1:11" hidden="1" x14ac:dyDescent="0.35">
      <c r="A39" s="11" t="s">
        <v>45</v>
      </c>
      <c r="B39" s="4"/>
      <c r="C39" s="4"/>
      <c r="D39" s="4"/>
      <c r="E39" s="4"/>
      <c r="F39" s="4"/>
      <c r="G39" s="17"/>
      <c r="H39" s="17"/>
      <c r="I39" s="17"/>
      <c r="J39" s="17"/>
      <c r="K39" s="17"/>
    </row>
    <row r="40" spans="1:11" hidden="1" x14ac:dyDescent="0.35">
      <c r="A40" s="4" t="s">
        <v>46</v>
      </c>
      <c r="B40" s="4"/>
      <c r="C40" s="4"/>
      <c r="D40" s="4"/>
      <c r="E40" s="4"/>
      <c r="F40" s="4"/>
      <c r="G40" s="17"/>
      <c r="H40" s="17"/>
      <c r="I40" s="17"/>
      <c r="J40" s="17"/>
      <c r="K40" s="17"/>
    </row>
    <row r="41" spans="1:11" hidden="1" x14ac:dyDescent="0.35">
      <c r="A41" s="4" t="s">
        <v>47</v>
      </c>
      <c r="B41" s="4"/>
      <c r="C41" s="4"/>
      <c r="D41" s="4"/>
      <c r="E41" s="4"/>
      <c r="F41" s="4"/>
      <c r="G41" s="17"/>
      <c r="H41" s="17"/>
      <c r="I41" s="17"/>
      <c r="J41" s="17"/>
      <c r="K41" s="17"/>
    </row>
    <row r="42" spans="1:11" hidden="1" x14ac:dyDescent="0.35">
      <c r="A42" s="4" t="s">
        <v>48</v>
      </c>
      <c r="B42" s="4"/>
      <c r="C42" s="4"/>
      <c r="D42" s="4"/>
      <c r="E42" s="4"/>
      <c r="F42" s="4"/>
      <c r="G42" s="17"/>
      <c r="H42" s="17"/>
      <c r="I42" s="17"/>
      <c r="J42" s="17"/>
      <c r="K42" s="17"/>
    </row>
    <row r="43" spans="1:11" hidden="1" x14ac:dyDescent="0.35">
      <c r="A43" s="4" t="s">
        <v>49</v>
      </c>
      <c r="B43" s="4"/>
      <c r="C43" s="4"/>
      <c r="D43" s="4"/>
      <c r="E43" s="4"/>
      <c r="F43" s="4"/>
      <c r="G43" s="17"/>
      <c r="H43" s="17"/>
      <c r="I43" s="17"/>
      <c r="J43" s="17"/>
      <c r="K43" s="17"/>
    </row>
    <row r="44" spans="1:11" hidden="1" x14ac:dyDescent="0.35">
      <c r="A44" s="4" t="s">
        <v>50</v>
      </c>
      <c r="B44" s="4"/>
      <c r="C44" s="4"/>
      <c r="D44" s="4"/>
      <c r="E44" s="4"/>
      <c r="F44" s="4"/>
      <c r="G44" s="17"/>
      <c r="H44" s="17"/>
      <c r="I44" s="17"/>
      <c r="J44" s="17"/>
      <c r="K44" s="17"/>
    </row>
    <row r="45" spans="1:11" hidden="1" x14ac:dyDescent="0.35">
      <c r="A45" s="50" t="s">
        <v>51</v>
      </c>
      <c r="B45" s="49"/>
      <c r="C45" s="49"/>
      <c r="D45" s="49"/>
      <c r="E45" s="49"/>
      <c r="F45" s="49"/>
      <c r="G45" s="17"/>
      <c r="H45" s="17"/>
      <c r="I45" s="17"/>
      <c r="J45" s="17"/>
      <c r="K45" s="17"/>
    </row>
    <row r="46" spans="1:11" hidden="1" x14ac:dyDescent="0.35">
      <c r="A46" s="49" t="s">
        <v>52</v>
      </c>
      <c r="B46" s="49"/>
      <c r="C46" s="49"/>
      <c r="D46" s="49"/>
      <c r="E46" s="49"/>
      <c r="F46" s="49"/>
      <c r="G46" s="17"/>
      <c r="H46" s="17"/>
      <c r="I46" s="17"/>
      <c r="J46" s="17"/>
      <c r="K46" s="17"/>
    </row>
    <row r="47" spans="1:11" hidden="1" x14ac:dyDescent="0.35">
      <c r="A47" s="38">
        <v>-20000</v>
      </c>
      <c r="B47" s="4"/>
      <c r="C47" s="4"/>
      <c r="D47" s="4"/>
      <c r="E47" s="4"/>
      <c r="F47" s="4"/>
      <c r="G47" s="17"/>
      <c r="H47" s="17"/>
      <c r="I47" s="17"/>
      <c r="J47" s="17"/>
      <c r="K47" s="17"/>
    </row>
    <row r="48" spans="1:11" ht="25.5" hidden="1" x14ac:dyDescent="0.35">
      <c r="A48" s="65" t="s">
        <v>53</v>
      </c>
      <c r="B48" s="49"/>
      <c r="C48" s="49"/>
      <c r="D48" s="49"/>
      <c r="E48" s="49"/>
      <c r="F48" s="49"/>
      <c r="G48" s="17"/>
      <c r="H48" s="17"/>
      <c r="I48" s="17"/>
      <c r="J48" s="17"/>
      <c r="K48" s="17"/>
    </row>
    <row r="49" spans="1:11" ht="25.5" hidden="1" x14ac:dyDescent="0.35">
      <c r="A49" s="65" t="s">
        <v>54</v>
      </c>
      <c r="B49" s="49"/>
      <c r="C49" s="49"/>
      <c r="D49" s="49"/>
      <c r="E49" s="49"/>
      <c r="F49" s="49"/>
      <c r="G49" s="17"/>
      <c r="H49" s="17"/>
      <c r="I49" s="17"/>
      <c r="J49" s="17"/>
      <c r="K49" s="17"/>
    </row>
    <row r="50" spans="1:11" ht="25.5" hidden="1" x14ac:dyDescent="0.35">
      <c r="A50" s="66" t="s">
        <v>55</v>
      </c>
      <c r="B50" s="4"/>
      <c r="C50" s="4"/>
      <c r="D50" s="4"/>
      <c r="E50" s="4"/>
      <c r="F50" s="4"/>
      <c r="G50" s="17"/>
      <c r="H50" s="17"/>
      <c r="I50" s="17"/>
      <c r="J50" s="17"/>
      <c r="K50" s="17"/>
    </row>
    <row r="51" spans="1:11" ht="25.5" hidden="1" x14ac:dyDescent="0.35">
      <c r="A51" s="66" t="s">
        <v>56</v>
      </c>
      <c r="B51" s="4"/>
      <c r="C51" s="4"/>
      <c r="D51" s="4"/>
      <c r="E51" s="4"/>
      <c r="F51" s="4"/>
      <c r="G51" s="17"/>
      <c r="H51" s="17"/>
      <c r="I51" s="17"/>
      <c r="J51" s="17"/>
      <c r="K51" s="17"/>
    </row>
    <row r="52" spans="1:11" ht="38.25" hidden="1" x14ac:dyDescent="0.4">
      <c r="A52" s="66" t="s">
        <v>57</v>
      </c>
      <c r="B52" s="58"/>
      <c r="C52" s="58"/>
      <c r="D52" s="58"/>
      <c r="E52" s="11"/>
      <c r="F52" s="11"/>
      <c r="G52" s="17"/>
      <c r="H52" s="17"/>
      <c r="I52" s="17"/>
      <c r="J52" s="17"/>
      <c r="K52" s="17"/>
    </row>
    <row r="53" spans="1:11" ht="13.15" hidden="1" x14ac:dyDescent="0.4">
      <c r="A53" s="63" t="s">
        <v>58</v>
      </c>
      <c r="B53" s="57"/>
      <c r="C53" s="57"/>
      <c r="D53" s="57"/>
      <c r="E53" s="10"/>
      <c r="F53" s="10" t="b">
        <v>1</v>
      </c>
      <c r="G53" s="17"/>
      <c r="H53" s="17"/>
      <c r="I53" s="17"/>
      <c r="J53" s="17"/>
      <c r="K53" s="17"/>
    </row>
    <row r="54" spans="1:11" ht="13.15" hidden="1" x14ac:dyDescent="0.4">
      <c r="A54" s="64" t="s">
        <v>59</v>
      </c>
      <c r="B54" s="63"/>
      <c r="C54" s="63"/>
      <c r="D54" s="63"/>
      <c r="E54" s="10"/>
      <c r="F54" s="10" t="b">
        <v>0</v>
      </c>
      <c r="G54" s="17"/>
      <c r="H54" s="17"/>
      <c r="I54" s="17"/>
      <c r="J54" s="17"/>
      <c r="K54" s="17"/>
    </row>
    <row r="55" spans="1:11" ht="13.15" hidden="1" x14ac:dyDescent="0.35">
      <c r="A55" s="67"/>
      <c r="B55" s="59">
        <f>COUNT(Travel!B12:B23)</f>
        <v>9</v>
      </c>
      <c r="C55" s="59"/>
      <c r="D55" s="59">
        <f>COUNTIF(Travel!D12:D23,"*")</f>
        <v>9</v>
      </c>
      <c r="E55" s="60"/>
      <c r="F55" s="60" t="b">
        <f>MIN(B55,D55)=MAX(B55,D55)</f>
        <v>1</v>
      </c>
      <c r="G55" s="17"/>
      <c r="H55" s="17"/>
      <c r="I55" s="17"/>
      <c r="J55" s="17"/>
      <c r="K55" s="17"/>
    </row>
    <row r="56" spans="1:11" ht="13.15" hidden="1" x14ac:dyDescent="0.35">
      <c r="A56" s="67" t="s">
        <v>60</v>
      </c>
      <c r="B56" s="59">
        <f>COUNT(Travel!B28:B79)</f>
        <v>38</v>
      </c>
      <c r="C56" s="59"/>
      <c r="D56" s="59">
        <f>COUNTIF(Travel!D28:D79,"*")</f>
        <v>38</v>
      </c>
      <c r="E56" s="60"/>
      <c r="F56" s="60" t="b">
        <f>MIN(B56,D56)=MAX(B56,D56)</f>
        <v>1</v>
      </c>
    </row>
    <row r="57" spans="1:11" ht="13.15" hidden="1" x14ac:dyDescent="0.4">
      <c r="A57" s="68"/>
      <c r="B57" s="59">
        <f>COUNT(Travel!B84:B94)</f>
        <v>0</v>
      </c>
      <c r="C57" s="59"/>
      <c r="D57" s="59">
        <f>COUNTIF(Travel!D84:D94,"*")</f>
        <v>0</v>
      </c>
      <c r="E57" s="60"/>
      <c r="F57" s="60" t="b">
        <f>MIN(B57,D57)=MAX(B57,D57)</f>
        <v>1</v>
      </c>
    </row>
    <row r="58" spans="1:11" ht="13.15" hidden="1" x14ac:dyDescent="0.4">
      <c r="A58" s="69" t="s">
        <v>61</v>
      </c>
      <c r="B58" s="61">
        <f>COUNT(Hospitality!B11:B21)</f>
        <v>0</v>
      </c>
      <c r="C58" s="61"/>
      <c r="D58" s="61">
        <f>COUNTIF(Hospitality!D11:D21,"*")</f>
        <v>0</v>
      </c>
      <c r="E58" s="62"/>
      <c r="F58" s="62" t="b">
        <f>MIN(B58,D58)=MAX(B58,D58)</f>
        <v>1</v>
      </c>
    </row>
    <row r="59" spans="1:11" ht="13.15" hidden="1" x14ac:dyDescent="0.4">
      <c r="A59" s="70" t="s">
        <v>62</v>
      </c>
      <c r="B59" s="60">
        <f>COUNT('All other expenses'!B11:B65)</f>
        <v>44</v>
      </c>
      <c r="C59" s="60"/>
      <c r="D59" s="60">
        <f>COUNTIF('All other expenses'!D11:D65,"*")</f>
        <v>44</v>
      </c>
      <c r="E59" s="60"/>
      <c r="F59" s="60" t="b">
        <f>MIN(B59,D59)=MAX(B59,D59)</f>
        <v>1</v>
      </c>
    </row>
    <row r="60" spans="1:11" ht="13.15" hidden="1" x14ac:dyDescent="0.4">
      <c r="A60" s="69" t="s">
        <v>63</v>
      </c>
      <c r="B60" s="61">
        <f>COUNTIF('Gifts and benefits'!B11:B35,"*")</f>
        <v>22</v>
      </c>
      <c r="C60" s="61">
        <f>COUNTIF('Gifts and benefits'!C11:C35,"*")</f>
        <v>22</v>
      </c>
      <c r="D60" s="61"/>
      <c r="E60" s="61">
        <f>COUNTA('Gifts and benefits'!E11:E35)</f>
        <v>22</v>
      </c>
      <c r="F60" s="62" t="b">
        <f>MIN(B60,C60,E60)=MAX(B60,C60,E60)</f>
        <v>1</v>
      </c>
    </row>
    <row r="61" spans="1:11" x14ac:dyDescent="0.35"/>
  </sheetData>
  <sheetProtection algorithmName="SHA-512" hashValue="EuzrtFPHS1dNBqelboBi0Qv9gldm0lkoZSfFeCOJZKL36KmHigbog2rQKyWtoa2eYiZRql9chJ+G4qrVIxhwYQ==" saltValue="gmhdzXUKZNiqz+zfunn9GQ==" spinCount="100000" sheet="1" objects="1" scenarios="1" selectLockedCells="1" selectUnlockedCells="1"/>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&amp;C&amp;"Aptos"&amp;11&amp;K000000 IN-CONFIDENCE - INTERNAL&amp;1#_x000D_</oddHeader>
    <oddFooter>&amp;LCE Expense Disclosure Workbook 2018&amp;C_x000D_&amp;1#&amp;"Aptos"&amp;11&amp;K000000 IN-CONFIDENCE - INTERNAL&amp;RWorksheet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3" tint="0.39997558519241921"/>
    <pageSetUpPr fitToPage="1"/>
  </sheetPr>
  <dimension ref="A1:M155"/>
  <sheetViews>
    <sheetView zoomScaleNormal="100" workbookViewId="0">
      <selection activeCell="D97" sqref="D97"/>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7.59765625" customWidth="1"/>
    <col min="7" max="9" width="9.1328125" hidden="1" customWidth="1"/>
    <col min="10" max="13" width="0" hidden="1" customWidth="1"/>
    <col min="14" max="16384" width="9.1328125" hidden="1"/>
  </cols>
  <sheetData>
    <row r="1" spans="1:6" ht="26.25" customHeight="1" x14ac:dyDescent="0.35">
      <c r="A1" s="126" t="s">
        <v>64</v>
      </c>
      <c r="B1" s="126"/>
      <c r="C1" s="126"/>
      <c r="D1" s="126"/>
      <c r="E1" s="126"/>
      <c r="F1" s="17"/>
    </row>
    <row r="2" spans="1:6" ht="21" customHeight="1" x14ac:dyDescent="0.35">
      <c r="A2" s="3" t="s">
        <v>65</v>
      </c>
      <c r="B2" s="124" t="str">
        <f>'Summary and sign-off'!B2:F2</f>
        <v>Electricity Authority</v>
      </c>
      <c r="C2" s="124"/>
      <c r="D2" s="124"/>
      <c r="E2" s="124"/>
      <c r="F2" s="17"/>
    </row>
    <row r="3" spans="1:6" ht="30" x14ac:dyDescent="0.35">
      <c r="A3" s="3" t="s">
        <v>66</v>
      </c>
      <c r="B3" s="124" t="str">
        <f>'Summary and sign-off'!B3:F3</f>
        <v>Sarah Gillies</v>
      </c>
      <c r="C3" s="124"/>
      <c r="D3" s="124"/>
      <c r="E3" s="124"/>
      <c r="F3" s="17"/>
    </row>
    <row r="4" spans="1:6" ht="21" customHeight="1" x14ac:dyDescent="0.35">
      <c r="A4" s="3" t="s">
        <v>67</v>
      </c>
      <c r="B4" s="124">
        <f>'Summary and sign-off'!B4:F4</f>
        <v>45839</v>
      </c>
      <c r="C4" s="124"/>
      <c r="D4" s="124"/>
      <c r="E4" s="124"/>
      <c r="F4" s="17"/>
    </row>
    <row r="5" spans="1:6" ht="21" customHeight="1" x14ac:dyDescent="0.35">
      <c r="A5" s="3" t="s">
        <v>68</v>
      </c>
      <c r="B5" s="124">
        <f>'Summary and sign-off'!B5:F5</f>
        <v>46203</v>
      </c>
      <c r="C5" s="124"/>
      <c r="D5" s="124"/>
      <c r="E5" s="124"/>
      <c r="F5" s="17"/>
    </row>
    <row r="6" spans="1:6" ht="21" customHeight="1" x14ac:dyDescent="0.35">
      <c r="A6" s="3" t="s">
        <v>69</v>
      </c>
      <c r="B6" s="119" t="s">
        <v>35</v>
      </c>
      <c r="C6" s="119"/>
      <c r="D6" s="119"/>
      <c r="E6" s="119"/>
      <c r="F6" s="17"/>
    </row>
    <row r="7" spans="1:6" ht="21" customHeight="1" x14ac:dyDescent="0.35">
      <c r="A7" s="3" t="s">
        <v>7</v>
      </c>
      <c r="B7" s="119" t="s">
        <v>37</v>
      </c>
      <c r="C7" s="119"/>
      <c r="D7" s="119"/>
      <c r="E7" s="119"/>
      <c r="F7" s="17"/>
    </row>
    <row r="8" spans="1:6" ht="36" customHeight="1" x14ac:dyDescent="0.4">
      <c r="A8" s="128" t="s">
        <v>70</v>
      </c>
      <c r="B8" s="129"/>
      <c r="C8" s="129"/>
      <c r="D8" s="129"/>
      <c r="E8" s="129"/>
      <c r="F8" s="19"/>
    </row>
    <row r="9" spans="1:6" ht="36" customHeight="1" x14ac:dyDescent="0.4">
      <c r="A9" s="130" t="s">
        <v>71</v>
      </c>
      <c r="B9" s="131"/>
      <c r="C9" s="131"/>
      <c r="D9" s="131"/>
      <c r="E9" s="131"/>
      <c r="F9" s="19"/>
    </row>
    <row r="10" spans="1:6" ht="24.75" customHeight="1" x14ac:dyDescent="0.4">
      <c r="A10" s="127" t="s">
        <v>72</v>
      </c>
      <c r="B10" s="132"/>
      <c r="C10" s="127"/>
      <c r="D10" s="127"/>
      <c r="E10" s="127"/>
      <c r="F10" s="29"/>
    </row>
    <row r="11" spans="1:6" ht="28.5" customHeight="1" x14ac:dyDescent="0.35">
      <c r="A11" s="24" t="s">
        <v>73</v>
      </c>
      <c r="B11" s="24" t="s">
        <v>74</v>
      </c>
      <c r="C11" s="24" t="s">
        <v>75</v>
      </c>
      <c r="D11" s="24" t="s">
        <v>76</v>
      </c>
      <c r="E11" s="24" t="s">
        <v>77</v>
      </c>
      <c r="F11" s="30"/>
    </row>
    <row r="12" spans="1:6" s="2" customFormat="1" x14ac:dyDescent="0.35">
      <c r="A12" s="100"/>
      <c r="B12" s="101"/>
      <c r="C12" s="102"/>
      <c r="D12" s="102"/>
      <c r="E12" s="103"/>
      <c r="F12" s="1"/>
    </row>
    <row r="13" spans="1:6" s="2" customFormat="1" ht="38.25" x14ac:dyDescent="0.35">
      <c r="A13" s="114" t="s">
        <v>78</v>
      </c>
      <c r="B13" s="113">
        <v>1454.1799999999998</v>
      </c>
      <c r="C13" s="111" t="s">
        <v>79</v>
      </c>
      <c r="D13" s="111" t="s">
        <v>80</v>
      </c>
      <c r="E13" s="112" t="s">
        <v>81</v>
      </c>
      <c r="F13" s="1"/>
    </row>
    <row r="14" spans="1:6" s="2" customFormat="1" x14ac:dyDescent="0.35">
      <c r="A14" s="114"/>
      <c r="B14" s="113">
        <v>263.18</v>
      </c>
      <c r="C14" s="111"/>
      <c r="D14" s="111" t="s">
        <v>82</v>
      </c>
      <c r="E14" s="112" t="s">
        <v>83</v>
      </c>
      <c r="F14" s="1"/>
    </row>
    <row r="15" spans="1:6" s="2" customFormat="1" x14ac:dyDescent="0.35">
      <c r="A15" s="114"/>
      <c r="B15" s="113">
        <v>516.5</v>
      </c>
      <c r="C15" s="111"/>
      <c r="D15" s="111" t="s">
        <v>82</v>
      </c>
      <c r="E15" s="112" t="s">
        <v>84</v>
      </c>
      <c r="F15" s="1"/>
    </row>
    <row r="16" spans="1:6" s="2" customFormat="1" x14ac:dyDescent="0.35">
      <c r="A16" s="114"/>
      <c r="B16" s="113">
        <v>24.86</v>
      </c>
      <c r="C16" s="111"/>
      <c r="D16" s="111" t="s">
        <v>85</v>
      </c>
      <c r="E16" s="112" t="s">
        <v>86</v>
      </c>
      <c r="F16" s="1"/>
    </row>
    <row r="17" spans="1:6" s="2" customFormat="1" x14ac:dyDescent="0.35">
      <c r="A17" s="114"/>
      <c r="B17" s="113">
        <v>56.92</v>
      </c>
      <c r="C17" s="111"/>
      <c r="D17" s="111" t="s">
        <v>87</v>
      </c>
      <c r="E17" s="112" t="s">
        <v>83</v>
      </c>
      <c r="F17" s="1"/>
    </row>
    <row r="18" spans="1:6" s="2" customFormat="1" x14ac:dyDescent="0.35">
      <c r="A18" s="114"/>
      <c r="B18" s="113">
        <v>42.88</v>
      </c>
      <c r="C18" s="111"/>
      <c r="D18" s="111" t="s">
        <v>85</v>
      </c>
      <c r="E18" s="112" t="s">
        <v>84</v>
      </c>
      <c r="F18" s="1"/>
    </row>
    <row r="19" spans="1:6" s="2" customFormat="1" x14ac:dyDescent="0.35">
      <c r="A19" s="114"/>
      <c r="B19" s="113">
        <v>51.24</v>
      </c>
      <c r="C19" s="111"/>
      <c r="D19" s="111" t="s">
        <v>88</v>
      </c>
      <c r="E19" s="112" t="s">
        <v>83</v>
      </c>
      <c r="F19" s="1"/>
    </row>
    <row r="20" spans="1:6" s="2" customFormat="1" ht="12.75" customHeight="1" x14ac:dyDescent="0.35">
      <c r="A20" s="114"/>
      <c r="B20" s="113">
        <v>159.065</v>
      </c>
      <c r="C20" s="111"/>
      <c r="D20" s="111" t="s">
        <v>88</v>
      </c>
      <c r="E20" s="112" t="s">
        <v>84</v>
      </c>
      <c r="F20" s="1"/>
    </row>
    <row r="21" spans="1:6" s="2" customFormat="1" x14ac:dyDescent="0.35">
      <c r="A21" s="115"/>
      <c r="B21" s="113">
        <v>47</v>
      </c>
      <c r="C21" s="111"/>
      <c r="D21" s="111" t="s">
        <v>89</v>
      </c>
      <c r="E21" s="112"/>
      <c r="F21" s="1"/>
    </row>
    <row r="22" spans="1:6" s="2" customFormat="1" x14ac:dyDescent="0.35">
      <c r="A22" s="104"/>
      <c r="B22" s="101"/>
      <c r="C22" s="102"/>
      <c r="D22" s="102"/>
      <c r="E22" s="103"/>
      <c r="F22" s="1"/>
    </row>
    <row r="23" spans="1:6" s="2" customFormat="1" hidden="1" x14ac:dyDescent="0.35">
      <c r="A23" s="87"/>
      <c r="B23" s="88"/>
      <c r="C23" s="89"/>
      <c r="D23" s="89"/>
      <c r="E23" s="90"/>
      <c r="F23" s="1"/>
    </row>
    <row r="24" spans="1:6" ht="19.5" customHeight="1" x14ac:dyDescent="0.35">
      <c r="A24" s="55" t="s">
        <v>90</v>
      </c>
      <c r="B24" s="56">
        <f>SUM(B12:B23)</f>
        <v>2615.8249999999998</v>
      </c>
      <c r="C24" s="109"/>
      <c r="D24" s="125"/>
      <c r="E24" s="125"/>
      <c r="F24" s="17"/>
    </row>
    <row r="25" spans="1:6" ht="10.5" customHeight="1" x14ac:dyDescent="0.4">
      <c r="A25" s="17"/>
      <c r="B25" s="19"/>
      <c r="C25" s="17"/>
      <c r="D25" s="17"/>
      <c r="E25" s="17"/>
      <c r="F25" s="17"/>
    </row>
    <row r="26" spans="1:6" ht="24.75" customHeight="1" x14ac:dyDescent="0.4">
      <c r="A26" s="127" t="s">
        <v>91</v>
      </c>
      <c r="B26" s="127"/>
      <c r="C26" s="127"/>
      <c r="D26" s="127"/>
      <c r="E26" s="127"/>
      <c r="F26" s="29"/>
    </row>
    <row r="27" spans="1:6" ht="32.450000000000003" customHeight="1" x14ac:dyDescent="0.35">
      <c r="A27" s="24" t="s">
        <v>73</v>
      </c>
      <c r="B27" s="24" t="s">
        <v>14</v>
      </c>
      <c r="C27" s="24" t="s">
        <v>92</v>
      </c>
      <c r="D27" s="24" t="s">
        <v>76</v>
      </c>
      <c r="E27" s="24" t="s">
        <v>77</v>
      </c>
      <c r="F27" s="30"/>
    </row>
    <row r="28" spans="1:6" s="2" customFormat="1" x14ac:dyDescent="0.35">
      <c r="A28" s="100"/>
      <c r="B28" s="101"/>
      <c r="C28" s="102"/>
      <c r="D28" s="102"/>
      <c r="E28" s="103"/>
      <c r="F28" s="1"/>
    </row>
    <row r="29" spans="1:6" s="2" customFormat="1" ht="38.25" x14ac:dyDescent="0.35">
      <c r="A29" s="114" t="s">
        <v>93</v>
      </c>
      <c r="B29" s="113">
        <v>60</v>
      </c>
      <c r="C29" s="111" t="s">
        <v>94</v>
      </c>
      <c r="D29" s="111" t="s">
        <v>89</v>
      </c>
      <c r="E29" s="112" t="s">
        <v>95</v>
      </c>
      <c r="F29" s="1"/>
    </row>
    <row r="30" spans="1:6" s="2" customFormat="1" x14ac:dyDescent="0.35">
      <c r="A30" s="114"/>
      <c r="B30" s="113"/>
      <c r="C30" s="111"/>
      <c r="D30" s="111"/>
      <c r="E30" s="112"/>
      <c r="F30" s="1"/>
    </row>
    <row r="31" spans="1:6" s="2" customFormat="1" ht="38.25" x14ac:dyDescent="0.35">
      <c r="A31" s="114">
        <v>45880</v>
      </c>
      <c r="B31" s="113"/>
      <c r="C31" s="111" t="s">
        <v>96</v>
      </c>
      <c r="D31" s="111"/>
      <c r="E31" s="112"/>
      <c r="F31" s="1"/>
    </row>
    <row r="32" spans="1:6" s="2" customFormat="1" x14ac:dyDescent="0.35">
      <c r="A32" s="114"/>
      <c r="B32" s="113">
        <v>159.43</v>
      </c>
      <c r="C32" s="111"/>
      <c r="D32" s="111" t="s">
        <v>97</v>
      </c>
      <c r="E32" s="112" t="s">
        <v>86</v>
      </c>
      <c r="F32" s="1"/>
    </row>
    <row r="33" spans="1:6" s="2" customFormat="1" x14ac:dyDescent="0.35">
      <c r="A33" s="114"/>
      <c r="B33" s="113">
        <v>50.43</v>
      </c>
      <c r="C33" s="111"/>
      <c r="D33" s="111" t="s">
        <v>98</v>
      </c>
      <c r="E33" s="112" t="s">
        <v>86</v>
      </c>
      <c r="F33" s="1"/>
    </row>
    <row r="34" spans="1:6" s="2" customFormat="1" x14ac:dyDescent="0.35">
      <c r="A34" s="114"/>
      <c r="B34" s="113"/>
      <c r="C34" s="111"/>
      <c r="D34" s="111"/>
      <c r="E34" s="112"/>
      <c r="F34" s="1"/>
    </row>
    <row r="35" spans="1:6" s="2" customFormat="1" ht="25.5" x14ac:dyDescent="0.35">
      <c r="A35" s="114" t="s">
        <v>99</v>
      </c>
      <c r="B35" s="113">
        <v>451.39</v>
      </c>
      <c r="C35" s="111" t="s">
        <v>100</v>
      </c>
      <c r="D35" s="111" t="s">
        <v>101</v>
      </c>
      <c r="E35" s="112" t="s">
        <v>102</v>
      </c>
      <c r="F35" s="1"/>
    </row>
    <row r="36" spans="1:6" s="2" customFormat="1" x14ac:dyDescent="0.35">
      <c r="A36" s="114"/>
      <c r="B36" s="113">
        <v>506.43</v>
      </c>
      <c r="C36" s="111"/>
      <c r="D36" s="111" t="s">
        <v>82</v>
      </c>
      <c r="E36" s="112" t="s">
        <v>103</v>
      </c>
      <c r="F36" s="1"/>
    </row>
    <row r="37" spans="1:6" s="2" customFormat="1" ht="25.5" x14ac:dyDescent="0.35">
      <c r="A37" s="114"/>
      <c r="B37" s="113">
        <v>131.81</v>
      </c>
      <c r="C37" s="111"/>
      <c r="D37" s="111" t="s">
        <v>97</v>
      </c>
      <c r="E37" s="112" t="s">
        <v>102</v>
      </c>
      <c r="F37" s="1"/>
    </row>
    <row r="38" spans="1:6" s="2" customFormat="1" x14ac:dyDescent="0.35">
      <c r="A38" s="114"/>
      <c r="B38" s="113">
        <v>6</v>
      </c>
      <c r="C38" s="111"/>
      <c r="D38" s="111" t="s">
        <v>89</v>
      </c>
      <c r="E38" s="112"/>
      <c r="F38" s="1"/>
    </row>
    <row r="39" spans="1:6" s="2" customFormat="1" x14ac:dyDescent="0.35">
      <c r="A39" s="114"/>
      <c r="B39" s="113"/>
      <c r="C39" s="111"/>
      <c r="D39" s="111"/>
      <c r="E39" s="112"/>
      <c r="F39" s="1"/>
    </row>
    <row r="40" spans="1:6" s="2" customFormat="1" x14ac:dyDescent="0.35">
      <c r="A40" s="114" t="s">
        <v>104</v>
      </c>
      <c r="B40" s="113">
        <v>367.76</v>
      </c>
      <c r="C40" s="111" t="s">
        <v>105</v>
      </c>
      <c r="D40" s="111" t="s">
        <v>101</v>
      </c>
      <c r="E40" s="112" t="s">
        <v>106</v>
      </c>
      <c r="F40" s="1"/>
    </row>
    <row r="41" spans="1:6" s="2" customFormat="1" x14ac:dyDescent="0.35">
      <c r="A41" s="114"/>
      <c r="B41" s="113">
        <v>426.08</v>
      </c>
      <c r="C41" s="111"/>
      <c r="D41" s="111" t="s">
        <v>82</v>
      </c>
      <c r="E41" s="112" t="s">
        <v>107</v>
      </c>
      <c r="F41" s="1"/>
    </row>
    <row r="42" spans="1:6" s="2" customFormat="1" x14ac:dyDescent="0.35">
      <c r="A42" s="114"/>
      <c r="B42" s="113">
        <v>219.7</v>
      </c>
      <c r="C42" s="111"/>
      <c r="D42" s="111" t="s">
        <v>97</v>
      </c>
      <c r="E42" s="112" t="s">
        <v>107</v>
      </c>
      <c r="F42" s="1"/>
    </row>
    <row r="43" spans="1:6" s="2" customFormat="1" x14ac:dyDescent="0.35">
      <c r="A43" s="114"/>
      <c r="B43" s="113">
        <v>52.269999999999996</v>
      </c>
      <c r="C43" s="111"/>
      <c r="D43" s="111" t="s">
        <v>88</v>
      </c>
      <c r="E43" s="112" t="s">
        <v>107</v>
      </c>
      <c r="F43" s="1"/>
    </row>
    <row r="44" spans="1:6" s="2" customFormat="1" x14ac:dyDescent="0.35">
      <c r="A44" s="114"/>
      <c r="B44" s="113">
        <v>6</v>
      </c>
      <c r="C44" s="111"/>
      <c r="D44" s="111" t="s">
        <v>89</v>
      </c>
      <c r="E44" s="112"/>
      <c r="F44" s="1"/>
    </row>
    <row r="45" spans="1:6" s="2" customFormat="1" x14ac:dyDescent="0.35">
      <c r="A45" s="114"/>
      <c r="B45" s="113"/>
      <c r="C45" s="111"/>
      <c r="D45" s="111"/>
      <c r="E45" s="112"/>
      <c r="F45" s="1"/>
    </row>
    <row r="46" spans="1:6" s="2" customFormat="1" x14ac:dyDescent="0.35">
      <c r="A46" s="114" t="s">
        <v>108</v>
      </c>
      <c r="B46" s="113">
        <v>517.9</v>
      </c>
      <c r="C46" s="111" t="s">
        <v>109</v>
      </c>
      <c r="D46" s="111" t="s">
        <v>101</v>
      </c>
      <c r="E46" s="112" t="s">
        <v>106</v>
      </c>
      <c r="F46" s="1"/>
    </row>
    <row r="47" spans="1:6" s="2" customFormat="1" x14ac:dyDescent="0.35">
      <c r="A47" s="114"/>
      <c r="B47" s="113">
        <v>418.44</v>
      </c>
      <c r="C47" s="111"/>
      <c r="D47" s="111" t="s">
        <v>82</v>
      </c>
      <c r="E47" s="112" t="s">
        <v>107</v>
      </c>
      <c r="F47" s="1"/>
    </row>
    <row r="48" spans="1:6" s="2" customFormat="1" x14ac:dyDescent="0.35">
      <c r="A48" s="114"/>
      <c r="B48" s="113">
        <v>71.930000000000007</v>
      </c>
      <c r="C48" s="111"/>
      <c r="D48" s="111" t="s">
        <v>85</v>
      </c>
      <c r="E48" s="112" t="s">
        <v>86</v>
      </c>
      <c r="F48" s="1"/>
    </row>
    <row r="49" spans="1:6" s="2" customFormat="1" x14ac:dyDescent="0.35">
      <c r="A49" s="114"/>
      <c r="B49" s="113">
        <v>22.99</v>
      </c>
      <c r="C49" s="111"/>
      <c r="D49" s="111" t="s">
        <v>110</v>
      </c>
      <c r="E49" s="112" t="s">
        <v>107</v>
      </c>
      <c r="F49" s="1"/>
    </row>
    <row r="50" spans="1:6" s="2" customFormat="1" x14ac:dyDescent="0.35">
      <c r="A50" s="114"/>
      <c r="B50" s="113">
        <v>6</v>
      </c>
      <c r="C50" s="111"/>
      <c r="D50" s="111" t="s">
        <v>89</v>
      </c>
      <c r="E50" s="112"/>
      <c r="F50" s="1"/>
    </row>
    <row r="51" spans="1:6" s="2" customFormat="1" x14ac:dyDescent="0.35">
      <c r="A51" s="114"/>
      <c r="B51" s="113"/>
      <c r="C51" s="111"/>
      <c r="D51" s="111"/>
      <c r="E51" s="112"/>
      <c r="F51" s="1"/>
    </row>
    <row r="52" spans="1:6" s="2" customFormat="1" x14ac:dyDescent="0.35">
      <c r="A52" s="114" t="s">
        <v>111</v>
      </c>
      <c r="B52" s="113">
        <v>398.97</v>
      </c>
      <c r="C52" s="111" t="s">
        <v>112</v>
      </c>
      <c r="D52" s="111" t="s">
        <v>101</v>
      </c>
      <c r="E52" s="112" t="s">
        <v>106</v>
      </c>
      <c r="F52" s="1"/>
    </row>
    <row r="53" spans="1:6" s="2" customFormat="1" x14ac:dyDescent="0.35">
      <c r="A53" s="114"/>
      <c r="B53" s="113">
        <v>303.32</v>
      </c>
      <c r="C53" s="111"/>
      <c r="D53" s="111" t="s">
        <v>97</v>
      </c>
      <c r="E53" s="112" t="s">
        <v>106</v>
      </c>
      <c r="F53" s="1"/>
    </row>
    <row r="54" spans="1:6" s="2" customFormat="1" x14ac:dyDescent="0.35">
      <c r="A54" s="114"/>
      <c r="B54" s="113">
        <v>48.28</v>
      </c>
      <c r="C54" s="111"/>
      <c r="D54" s="111" t="s">
        <v>88</v>
      </c>
      <c r="E54" s="112" t="s">
        <v>107</v>
      </c>
      <c r="F54" s="1"/>
    </row>
    <row r="55" spans="1:6" s="2" customFormat="1" x14ac:dyDescent="0.35">
      <c r="A55" s="114"/>
      <c r="B55" s="113">
        <v>6</v>
      </c>
      <c r="C55" s="111"/>
      <c r="D55" s="111" t="s">
        <v>89</v>
      </c>
      <c r="E55" s="112"/>
      <c r="F55" s="1"/>
    </row>
    <row r="56" spans="1:6" s="2" customFormat="1" x14ac:dyDescent="0.35">
      <c r="A56" s="114"/>
      <c r="B56" s="113"/>
      <c r="C56" s="111"/>
      <c r="D56" s="111"/>
      <c r="E56" s="112"/>
      <c r="F56" s="1"/>
    </row>
    <row r="57" spans="1:6" s="2" customFormat="1" ht="25.5" x14ac:dyDescent="0.35">
      <c r="A57" s="114">
        <v>45960</v>
      </c>
      <c r="B57" s="113">
        <v>301.97000000000003</v>
      </c>
      <c r="C57" s="111" t="s">
        <v>113</v>
      </c>
      <c r="D57" s="111" t="s">
        <v>101</v>
      </c>
      <c r="E57" s="112" t="s">
        <v>102</v>
      </c>
      <c r="F57" s="1"/>
    </row>
    <row r="58" spans="1:6" s="2" customFormat="1" ht="25.5" x14ac:dyDescent="0.35">
      <c r="A58" s="114"/>
      <c r="B58" s="113">
        <v>40</v>
      </c>
      <c r="C58" s="111"/>
      <c r="D58" s="111" t="s">
        <v>89</v>
      </c>
      <c r="E58" s="112" t="s">
        <v>102</v>
      </c>
      <c r="F58" s="1"/>
    </row>
    <row r="59" spans="1:6" s="2" customFormat="1" x14ac:dyDescent="0.35">
      <c r="A59" s="114"/>
      <c r="B59" s="113"/>
      <c r="C59" s="111"/>
      <c r="D59" s="111"/>
      <c r="E59" s="112"/>
      <c r="F59" s="1"/>
    </row>
    <row r="60" spans="1:6" s="2" customFormat="1" ht="25.5" x14ac:dyDescent="0.35">
      <c r="A60" s="114" t="s">
        <v>114</v>
      </c>
      <c r="B60" s="113">
        <v>372.37</v>
      </c>
      <c r="C60" s="111" t="s">
        <v>115</v>
      </c>
      <c r="D60" s="111" t="s">
        <v>116</v>
      </c>
      <c r="E60" s="112" t="s">
        <v>117</v>
      </c>
      <c r="F60" s="1"/>
    </row>
    <row r="61" spans="1:6" s="2" customFormat="1" x14ac:dyDescent="0.35">
      <c r="A61" s="114"/>
      <c r="B61" s="113">
        <v>375</v>
      </c>
      <c r="C61" s="111"/>
      <c r="D61" s="111" t="s">
        <v>82</v>
      </c>
      <c r="E61" s="112" t="s">
        <v>103</v>
      </c>
      <c r="F61" s="1"/>
    </row>
    <row r="62" spans="1:6" s="2" customFormat="1" x14ac:dyDescent="0.35">
      <c r="A62" s="114"/>
      <c r="B62" s="113">
        <v>170.10000000000002</v>
      </c>
      <c r="C62" s="111"/>
      <c r="D62" s="111" t="s">
        <v>110</v>
      </c>
      <c r="E62" s="112" t="s">
        <v>103</v>
      </c>
      <c r="F62" s="1"/>
    </row>
    <row r="63" spans="1:6" s="2" customFormat="1" x14ac:dyDescent="0.35">
      <c r="A63" s="114"/>
      <c r="B63" s="113"/>
      <c r="C63" s="111"/>
      <c r="D63" s="111"/>
      <c r="E63" s="112"/>
      <c r="F63" s="1"/>
    </row>
    <row r="64" spans="1:6" s="2" customFormat="1" ht="25.5" x14ac:dyDescent="0.35">
      <c r="A64" s="114">
        <v>46069</v>
      </c>
      <c r="B64" s="113">
        <v>449.88</v>
      </c>
      <c r="C64" s="111" t="s">
        <v>118</v>
      </c>
      <c r="D64" s="111" t="s">
        <v>101</v>
      </c>
      <c r="E64" s="112" t="s">
        <v>106</v>
      </c>
      <c r="F64" s="1"/>
    </row>
    <row r="65" spans="1:6" s="2" customFormat="1" x14ac:dyDescent="0.35">
      <c r="A65" s="114"/>
      <c r="B65" s="113">
        <v>133.93</v>
      </c>
      <c r="C65" s="111"/>
      <c r="D65" s="111" t="s">
        <v>97</v>
      </c>
      <c r="E65" s="112" t="s">
        <v>107</v>
      </c>
      <c r="F65" s="1"/>
    </row>
    <row r="66" spans="1:6" s="2" customFormat="1" x14ac:dyDescent="0.35">
      <c r="A66" s="114"/>
      <c r="B66" s="113"/>
      <c r="C66" s="111"/>
      <c r="D66" s="111"/>
      <c r="E66" s="112"/>
      <c r="F66" s="1"/>
    </row>
    <row r="67" spans="1:6" s="2" customFormat="1" ht="25.5" x14ac:dyDescent="0.35">
      <c r="A67" s="114">
        <v>46101</v>
      </c>
      <c r="B67" s="113">
        <v>934.83</v>
      </c>
      <c r="C67" s="111" t="s">
        <v>119</v>
      </c>
      <c r="D67" s="111" t="s">
        <v>101</v>
      </c>
      <c r="E67" s="112" t="s">
        <v>120</v>
      </c>
      <c r="F67" s="1"/>
    </row>
    <row r="68" spans="1:6" s="2" customFormat="1" x14ac:dyDescent="0.35">
      <c r="A68" s="114"/>
      <c r="B68" s="113">
        <v>88.61</v>
      </c>
      <c r="C68" s="111"/>
      <c r="D68" s="111" t="s">
        <v>121</v>
      </c>
      <c r="E68" s="112" t="s">
        <v>122</v>
      </c>
      <c r="F68" s="1"/>
    </row>
    <row r="69" spans="1:6" s="2" customFormat="1" x14ac:dyDescent="0.35">
      <c r="A69" s="114"/>
      <c r="B69" s="113">
        <v>40</v>
      </c>
      <c r="C69" s="111"/>
      <c r="D69" s="111" t="s">
        <v>98</v>
      </c>
      <c r="E69" s="112" t="s">
        <v>86</v>
      </c>
      <c r="F69" s="1"/>
    </row>
    <row r="70" spans="1:6" s="2" customFormat="1" x14ac:dyDescent="0.35">
      <c r="A70" s="114"/>
      <c r="B70" s="113">
        <v>36</v>
      </c>
      <c r="C70" s="111"/>
      <c r="D70" s="111" t="s">
        <v>89</v>
      </c>
      <c r="E70" s="112"/>
      <c r="F70" s="1"/>
    </row>
    <row r="71" spans="1:6" s="2" customFormat="1" x14ac:dyDescent="0.35">
      <c r="A71" s="114"/>
      <c r="B71" s="113"/>
      <c r="C71" s="111"/>
      <c r="D71" s="111"/>
      <c r="E71" s="112"/>
      <c r="F71" s="1"/>
    </row>
    <row r="72" spans="1:6" s="2" customFormat="1" ht="25.5" x14ac:dyDescent="0.35">
      <c r="A72" s="114" t="s">
        <v>123</v>
      </c>
      <c r="B72" s="113">
        <v>512.82000000000005</v>
      </c>
      <c r="C72" s="111" t="s">
        <v>124</v>
      </c>
      <c r="D72" s="111" t="s">
        <v>101</v>
      </c>
      <c r="E72" s="112" t="s">
        <v>106</v>
      </c>
      <c r="F72" s="1"/>
    </row>
    <row r="73" spans="1:6" s="2" customFormat="1" x14ac:dyDescent="0.35">
      <c r="A73" s="114"/>
      <c r="B73" s="113">
        <v>374.09</v>
      </c>
      <c r="C73" s="111"/>
      <c r="D73" s="111" t="s">
        <v>82</v>
      </c>
      <c r="E73" s="112" t="s">
        <v>107</v>
      </c>
      <c r="F73" s="1"/>
    </row>
    <row r="74" spans="1:6" s="2" customFormat="1" x14ac:dyDescent="0.35">
      <c r="A74" s="114"/>
      <c r="B74" s="113">
        <v>140.87</v>
      </c>
      <c r="C74" s="111"/>
      <c r="D74" s="111" t="s">
        <v>98</v>
      </c>
      <c r="E74" s="112" t="s">
        <v>86</v>
      </c>
      <c r="F74" s="1"/>
    </row>
    <row r="75" spans="1:6" s="2" customFormat="1" x14ac:dyDescent="0.35">
      <c r="A75" s="114"/>
      <c r="B75" s="113">
        <v>161.57</v>
      </c>
      <c r="C75" s="111"/>
      <c r="D75" s="111" t="s">
        <v>97</v>
      </c>
      <c r="E75" s="112" t="s">
        <v>107</v>
      </c>
      <c r="F75" s="1"/>
    </row>
    <row r="76" spans="1:6" s="2" customFormat="1" x14ac:dyDescent="0.35">
      <c r="A76" s="114"/>
      <c r="B76" s="113">
        <v>98.1</v>
      </c>
      <c r="C76" s="111"/>
      <c r="D76" s="111" t="s">
        <v>88</v>
      </c>
      <c r="E76" s="112" t="s">
        <v>107</v>
      </c>
      <c r="F76" s="1"/>
    </row>
    <row r="77" spans="1:6" s="2" customFormat="1" x14ac:dyDescent="0.35">
      <c r="A77" s="114"/>
      <c r="B77" s="113">
        <v>6</v>
      </c>
      <c r="C77" s="111"/>
      <c r="D77" s="111" t="s">
        <v>89</v>
      </c>
      <c r="E77" s="112"/>
      <c r="F77" s="1"/>
    </row>
    <row r="78" spans="1:6" s="2" customFormat="1" x14ac:dyDescent="0.35">
      <c r="A78" s="100"/>
      <c r="B78" s="101"/>
      <c r="C78" s="102"/>
      <c r="D78" s="102"/>
      <c r="E78" s="103"/>
      <c r="F78" s="1"/>
    </row>
    <row r="79" spans="1:6" s="2" customFormat="1" hidden="1" x14ac:dyDescent="0.35">
      <c r="A79" s="91"/>
      <c r="B79" s="92"/>
      <c r="C79" s="93"/>
      <c r="D79" s="93"/>
      <c r="E79" s="94"/>
      <c r="F79" s="1"/>
    </row>
    <row r="80" spans="1:6" ht="19.5" customHeight="1" x14ac:dyDescent="0.35">
      <c r="A80" s="55" t="s">
        <v>125</v>
      </c>
      <c r="B80" s="56">
        <f>SUM(B28:B79)</f>
        <v>8467.27</v>
      </c>
      <c r="C80" s="109"/>
      <c r="D80" s="125"/>
      <c r="E80" s="125"/>
      <c r="F80" s="17"/>
    </row>
    <row r="81" spans="1:6" ht="10.5" customHeight="1" x14ac:dyDescent="0.4">
      <c r="A81" s="17"/>
      <c r="B81" s="19"/>
      <c r="C81" s="17"/>
      <c r="D81" s="17"/>
      <c r="E81" s="17"/>
      <c r="F81" s="17"/>
    </row>
    <row r="82" spans="1:6" ht="24.75" customHeight="1" x14ac:dyDescent="0.35">
      <c r="A82" s="127" t="s">
        <v>126</v>
      </c>
      <c r="B82" s="127"/>
      <c r="C82" s="127"/>
      <c r="D82" s="127"/>
      <c r="E82" s="127"/>
      <c r="F82" s="17"/>
    </row>
    <row r="83" spans="1:6" ht="27" customHeight="1" x14ac:dyDescent="0.35">
      <c r="A83" s="24" t="s">
        <v>73</v>
      </c>
      <c r="B83" s="24" t="s">
        <v>14</v>
      </c>
      <c r="C83" s="24" t="s">
        <v>127</v>
      </c>
      <c r="D83" s="24" t="s">
        <v>128</v>
      </c>
      <c r="E83" s="24" t="s">
        <v>77</v>
      </c>
      <c r="F83" s="28"/>
    </row>
    <row r="84" spans="1:6" s="2" customFormat="1" x14ac:dyDescent="0.35">
      <c r="A84" s="100"/>
      <c r="B84" s="101"/>
      <c r="C84" s="102"/>
      <c r="D84" s="102"/>
      <c r="E84" s="103"/>
      <c r="F84" s="1"/>
    </row>
    <row r="85" spans="1:6" s="2" customFormat="1" x14ac:dyDescent="0.35">
      <c r="A85" s="100"/>
      <c r="B85" s="101"/>
      <c r="C85" s="107" t="s">
        <v>129</v>
      </c>
      <c r="D85" s="102"/>
      <c r="E85" s="103"/>
      <c r="F85" s="1"/>
    </row>
    <row r="86" spans="1:6" s="2" customFormat="1" x14ac:dyDescent="0.35">
      <c r="A86" s="100"/>
      <c r="B86" s="101"/>
      <c r="C86" s="102"/>
      <c r="D86" s="102"/>
      <c r="E86" s="103"/>
      <c r="F86" s="1"/>
    </row>
    <row r="87" spans="1:6" s="2" customFormat="1" x14ac:dyDescent="0.35">
      <c r="A87" s="100"/>
      <c r="B87" s="101"/>
      <c r="C87" s="102"/>
      <c r="D87" s="102"/>
      <c r="E87" s="103"/>
      <c r="F87" s="1"/>
    </row>
    <row r="88" spans="1:6" s="2" customFormat="1" x14ac:dyDescent="0.35">
      <c r="A88" s="100"/>
      <c r="B88" s="101"/>
      <c r="C88" s="102"/>
      <c r="D88" s="102"/>
      <c r="E88" s="103"/>
      <c r="F88" s="1"/>
    </row>
    <row r="89" spans="1:6" s="2" customFormat="1" x14ac:dyDescent="0.35">
      <c r="A89" s="100"/>
      <c r="B89" s="101"/>
      <c r="C89" s="102"/>
      <c r="D89" s="102"/>
      <c r="E89" s="103"/>
      <c r="F89" s="1"/>
    </row>
    <row r="90" spans="1:6" s="2" customFormat="1" x14ac:dyDescent="0.35">
      <c r="A90" s="100"/>
      <c r="B90" s="101"/>
      <c r="C90" s="102"/>
      <c r="D90" s="102"/>
      <c r="E90" s="103"/>
      <c r="F90" s="1"/>
    </row>
    <row r="91" spans="1:6" s="2" customFormat="1" x14ac:dyDescent="0.35">
      <c r="A91" s="100"/>
      <c r="B91" s="101"/>
      <c r="C91" s="102"/>
      <c r="D91" s="102"/>
      <c r="E91" s="103"/>
      <c r="F91" s="1"/>
    </row>
    <row r="92" spans="1:6" s="2" customFormat="1" x14ac:dyDescent="0.35">
      <c r="A92" s="100"/>
      <c r="B92" s="101"/>
      <c r="C92" s="102"/>
      <c r="D92" s="102"/>
      <c r="E92" s="103"/>
      <c r="F92" s="1"/>
    </row>
    <row r="93" spans="1:6" s="2" customFormat="1" x14ac:dyDescent="0.35">
      <c r="A93" s="100"/>
      <c r="B93" s="101"/>
      <c r="C93" s="102"/>
      <c r="D93" s="102"/>
      <c r="E93" s="103"/>
      <c r="F93" s="1"/>
    </row>
    <row r="94" spans="1:6" s="2" customFormat="1" hidden="1" x14ac:dyDescent="0.35">
      <c r="A94" s="78"/>
      <c r="B94" s="79"/>
      <c r="C94" s="80"/>
      <c r="D94" s="80"/>
      <c r="E94" s="81"/>
      <c r="F94" s="1"/>
    </row>
    <row r="95" spans="1:6" ht="19.5" customHeight="1" x14ac:dyDescent="0.35">
      <c r="A95" s="55" t="s">
        <v>130</v>
      </c>
      <c r="B95" s="56">
        <f>SUM(B84:B94)</f>
        <v>0</v>
      </c>
      <c r="C95" s="109"/>
      <c r="D95" s="125"/>
      <c r="E95" s="125"/>
      <c r="F95" s="17"/>
    </row>
    <row r="96" spans="1:6" ht="10.5" customHeight="1" x14ac:dyDescent="0.4">
      <c r="A96" s="17"/>
      <c r="B96" s="43"/>
      <c r="C96" s="19"/>
      <c r="D96" s="17"/>
      <c r="E96" s="17"/>
      <c r="F96" s="17"/>
    </row>
    <row r="97" spans="1:6" ht="34.5" customHeight="1" x14ac:dyDescent="0.35">
      <c r="A97" s="31" t="s">
        <v>131</v>
      </c>
      <c r="B97" s="44">
        <f>B24+B80+B95</f>
        <v>11083.095000000001</v>
      </c>
      <c r="C97" s="32"/>
      <c r="D97" s="32"/>
      <c r="E97" s="32"/>
      <c r="F97" s="17"/>
    </row>
    <row r="98" spans="1:6" ht="13.15" x14ac:dyDescent="0.4">
      <c r="A98" s="17"/>
      <c r="B98" s="19"/>
      <c r="C98" s="17"/>
      <c r="D98" s="17"/>
      <c r="E98" s="17"/>
      <c r="F98" s="17"/>
    </row>
    <row r="99" spans="1:6" ht="13.15" x14ac:dyDescent="0.4">
      <c r="A99" s="18" t="s">
        <v>27</v>
      </c>
      <c r="B99" s="19"/>
      <c r="C99" s="17"/>
      <c r="D99" s="17"/>
      <c r="E99" s="17"/>
      <c r="F99" s="17"/>
    </row>
    <row r="100" spans="1:6" ht="12.6" customHeight="1" x14ac:dyDescent="0.35">
      <c r="A100" s="20" t="s">
        <v>132</v>
      </c>
      <c r="F100" s="17"/>
    </row>
    <row r="101" spans="1:6" ht="12.95" customHeight="1" x14ac:dyDescent="0.35">
      <c r="A101" s="20" t="s">
        <v>133</v>
      </c>
      <c r="B101" s="17"/>
      <c r="D101" s="17"/>
      <c r="F101" s="17"/>
    </row>
    <row r="102" spans="1:6" x14ac:dyDescent="0.35">
      <c r="A102" s="20" t="s">
        <v>134</v>
      </c>
      <c r="F102" s="17"/>
    </row>
    <row r="103" spans="1:6" ht="13.15" x14ac:dyDescent="0.4">
      <c r="A103" s="20" t="s">
        <v>33</v>
      </c>
      <c r="B103" s="19"/>
      <c r="C103" s="17"/>
      <c r="D103" s="17"/>
      <c r="E103" s="17"/>
      <c r="F103" s="17"/>
    </row>
    <row r="104" spans="1:6" ht="12.95" customHeight="1" x14ac:dyDescent="0.35">
      <c r="A104" s="20" t="s">
        <v>135</v>
      </c>
      <c r="B104" s="17"/>
      <c r="D104" s="17"/>
      <c r="F104" s="17"/>
    </row>
    <row r="105" spans="1:6" x14ac:dyDescent="0.35">
      <c r="A105" s="20" t="s">
        <v>136</v>
      </c>
      <c r="F105" s="17"/>
    </row>
    <row r="106" spans="1:6" x14ac:dyDescent="0.35">
      <c r="A106" s="20" t="s">
        <v>137</v>
      </c>
      <c r="B106" s="20"/>
      <c r="C106" s="20"/>
      <c r="D106" s="20"/>
      <c r="F106" s="17"/>
    </row>
    <row r="107" spans="1:6" x14ac:dyDescent="0.35">
      <c r="A107" s="26"/>
      <c r="B107" s="17"/>
      <c r="C107" s="17"/>
      <c r="D107" s="17"/>
      <c r="E107" s="17"/>
      <c r="F107" s="17"/>
    </row>
    <row r="108" spans="1:6" hidden="1" x14ac:dyDescent="0.35">
      <c r="A108" s="26"/>
      <c r="B108" s="17"/>
      <c r="C108" s="17"/>
      <c r="D108" s="17"/>
      <c r="E108" s="17"/>
      <c r="F108" s="17"/>
    </row>
    <row r="109" spans="1:6" x14ac:dyDescent="0.35"/>
    <row r="110" spans="1:6" x14ac:dyDescent="0.35"/>
    <row r="111" spans="1:6" x14ac:dyDescent="0.35"/>
    <row r="112" spans="1:6" x14ac:dyDescent="0.35"/>
    <row r="113" spans="1:6" ht="12.75" hidden="1" customHeight="1" x14ac:dyDescent="0.35"/>
    <row r="114" spans="1:6" x14ac:dyDescent="0.35"/>
    <row r="115" spans="1:6" x14ac:dyDescent="0.35"/>
    <row r="116" spans="1:6" hidden="1" x14ac:dyDescent="0.35">
      <c r="A116" s="26"/>
      <c r="B116" s="17"/>
      <c r="C116" s="17"/>
      <c r="D116" s="17"/>
      <c r="E116" s="17"/>
      <c r="F116" s="17"/>
    </row>
    <row r="117" spans="1:6" hidden="1" x14ac:dyDescent="0.35">
      <c r="A117" s="26"/>
      <c r="B117" s="17"/>
      <c r="C117" s="17"/>
      <c r="D117" s="17"/>
      <c r="E117" s="17"/>
      <c r="F117" s="17"/>
    </row>
    <row r="118" spans="1:6" hidden="1" x14ac:dyDescent="0.35">
      <c r="A118" s="26"/>
      <c r="B118" s="17"/>
      <c r="C118" s="17"/>
      <c r="D118" s="17"/>
      <c r="E118" s="17"/>
      <c r="F118" s="17"/>
    </row>
    <row r="119" spans="1:6" hidden="1" x14ac:dyDescent="0.35">
      <c r="A119" s="26"/>
      <c r="B119" s="17"/>
      <c r="C119" s="17"/>
      <c r="D119" s="17"/>
      <c r="E119" s="17"/>
      <c r="F119" s="17"/>
    </row>
    <row r="120" spans="1:6" hidden="1" x14ac:dyDescent="0.35">
      <c r="A120" s="26"/>
      <c r="B120" s="17"/>
      <c r="C120" s="17"/>
      <c r="D120" s="17"/>
      <c r="E120" s="17"/>
      <c r="F120" s="17"/>
    </row>
    <row r="121" spans="1:6" x14ac:dyDescent="0.35"/>
    <row r="122" spans="1:6" x14ac:dyDescent="0.35"/>
    <row r="123" spans="1:6" x14ac:dyDescent="0.35"/>
    <row r="124" spans="1:6" x14ac:dyDescent="0.35"/>
    <row r="125" spans="1:6" x14ac:dyDescent="0.35"/>
    <row r="126" spans="1:6" x14ac:dyDescent="0.35"/>
    <row r="127" spans="1:6" x14ac:dyDescent="0.35"/>
    <row r="128" spans="1:6"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5" x14ac:dyDescent="0.35"/>
    <row r="148" x14ac:dyDescent="0.35"/>
    <row r="151" x14ac:dyDescent="0.35"/>
    <row r="152" x14ac:dyDescent="0.35"/>
    <row r="153" x14ac:dyDescent="0.35"/>
    <row r="154" x14ac:dyDescent="0.35"/>
    <row r="155" x14ac:dyDescent="0.35"/>
  </sheetData>
  <sheetProtection algorithmName="SHA-512" hashValue="2Su3jZUN0FynExWZ/JcKXIiPvg2gEbR3/tGGnRBetVCWHyz1697JocyAZIUJYqeCFbxSFV8DXDV2lwAk40lSNA==" saltValue="HmDK9WSn2my6Z5a2+jSfjw==" spinCount="100000" sheet="1" objects="1" scenarios="1" selectLockedCells="1" selectUnlockedCells="1"/>
  <mergeCells count="15">
    <mergeCell ref="B7:E7"/>
    <mergeCell ref="B5:E5"/>
    <mergeCell ref="D95:E95"/>
    <mergeCell ref="A1:E1"/>
    <mergeCell ref="A26:E26"/>
    <mergeCell ref="A82:E82"/>
    <mergeCell ref="B2:E2"/>
    <mergeCell ref="B3:E3"/>
    <mergeCell ref="B4:E4"/>
    <mergeCell ref="A8:E8"/>
    <mergeCell ref="A9:E9"/>
    <mergeCell ref="B6:E6"/>
    <mergeCell ref="D24:E24"/>
    <mergeCell ref="D80:E80"/>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 A23 A84 A94 A28:A7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83 A2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6 A18 A13:A15 A17 A19 A20 A21 A22 A85 A86 A87 A88 A89:A90 A91 A92 A93"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&amp;C&amp;"Aptos"&amp;11&amp;K000000 IN-CONFIDENCE - INTERNAL&amp;1#_x000D_</oddHeader>
    <oddFooter>&amp;LCE Expense Disclosure Workbook 2018&amp;C_x000D_&amp;1#&amp;"Aptos"&amp;11&amp;K000000 IN-CONFIDENCE - INTERNAL&amp;RWorksheet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B84:B94 B12:B23 B28:B79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3" tint="0.39997558519241921"/>
    <pageSetUpPr fitToPage="1"/>
  </sheetPr>
  <dimension ref="A1:J33"/>
  <sheetViews>
    <sheetView zoomScaleNormal="100" workbookViewId="0">
      <selection activeCell="C22" sqref="C22:E22"/>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9.265625" customWidth="1"/>
    <col min="7" max="10" width="9.1328125" hidden="1" customWidth="1"/>
    <col min="11" max="13" width="0" hidden="1" customWidth="1"/>
  </cols>
  <sheetData>
    <row r="1" spans="1:6" ht="26.25" customHeight="1" x14ac:dyDescent="0.35">
      <c r="A1" s="126" t="s">
        <v>64</v>
      </c>
      <c r="B1" s="126"/>
      <c r="C1" s="126"/>
      <c r="D1" s="126"/>
      <c r="E1" s="126"/>
    </row>
    <row r="2" spans="1:6" ht="21" customHeight="1" x14ac:dyDescent="0.35">
      <c r="A2" s="3" t="s">
        <v>65</v>
      </c>
      <c r="B2" s="124" t="str">
        <f>'Summary and sign-off'!B2:F2</f>
        <v>Electricity Authority</v>
      </c>
      <c r="C2" s="124"/>
      <c r="D2" s="124"/>
      <c r="E2" s="124"/>
    </row>
    <row r="3" spans="1:6" ht="30" x14ac:dyDescent="0.35">
      <c r="A3" s="3" t="s">
        <v>66</v>
      </c>
      <c r="B3" s="124" t="str">
        <f>'Summary and sign-off'!B3:F3</f>
        <v>Sarah Gillies</v>
      </c>
      <c r="C3" s="124"/>
      <c r="D3" s="124"/>
      <c r="E3" s="124"/>
    </row>
    <row r="4" spans="1:6" ht="21" customHeight="1" x14ac:dyDescent="0.35">
      <c r="A4" s="3" t="s">
        <v>67</v>
      </c>
      <c r="B4" s="124">
        <f>'Summary and sign-off'!B4:F4</f>
        <v>45839</v>
      </c>
      <c r="C4" s="124"/>
      <c r="D4" s="124"/>
      <c r="E4" s="124"/>
    </row>
    <row r="5" spans="1:6" ht="21" customHeight="1" x14ac:dyDescent="0.35">
      <c r="A5" s="3" t="s">
        <v>68</v>
      </c>
      <c r="B5" s="124">
        <f>'Summary and sign-off'!B5:F5</f>
        <v>46203</v>
      </c>
      <c r="C5" s="124"/>
      <c r="D5" s="124"/>
      <c r="E5" s="124"/>
    </row>
    <row r="6" spans="1:6" ht="21" customHeight="1" x14ac:dyDescent="0.35">
      <c r="A6" s="3" t="s">
        <v>69</v>
      </c>
      <c r="B6" s="119" t="s">
        <v>35</v>
      </c>
      <c r="C6" s="119"/>
      <c r="D6" s="119"/>
      <c r="E6" s="119"/>
    </row>
    <row r="7" spans="1:6" ht="21" customHeight="1" x14ac:dyDescent="0.35">
      <c r="A7" s="3" t="s">
        <v>7</v>
      </c>
      <c r="B7" s="119" t="s">
        <v>37</v>
      </c>
      <c r="C7" s="119"/>
      <c r="D7" s="119"/>
      <c r="E7" s="119"/>
    </row>
    <row r="8" spans="1:6" ht="35.25" customHeight="1" x14ac:dyDescent="0.4">
      <c r="A8" s="135" t="s">
        <v>138</v>
      </c>
      <c r="B8" s="135"/>
      <c r="C8" s="136"/>
      <c r="D8" s="136"/>
      <c r="E8" s="136"/>
      <c r="F8" s="27"/>
    </row>
    <row r="9" spans="1:6" ht="35.25" customHeight="1" x14ac:dyDescent="0.4">
      <c r="A9" s="133" t="s">
        <v>139</v>
      </c>
      <c r="B9" s="134"/>
      <c r="C9" s="134"/>
      <c r="D9" s="134"/>
      <c r="E9" s="134"/>
      <c r="F9" s="27"/>
    </row>
    <row r="10" spans="1:6" ht="27" customHeight="1" x14ac:dyDescent="0.35">
      <c r="A10" s="24" t="s">
        <v>140</v>
      </c>
      <c r="B10" s="24" t="s">
        <v>14</v>
      </c>
      <c r="C10" s="24" t="s">
        <v>141</v>
      </c>
      <c r="D10" s="24" t="s">
        <v>142</v>
      </c>
      <c r="E10" s="24" t="s">
        <v>77</v>
      </c>
      <c r="F10" s="20"/>
    </row>
    <row r="11" spans="1:6" s="2" customFormat="1" x14ac:dyDescent="0.35">
      <c r="A11" s="104"/>
      <c r="B11" s="101"/>
      <c r="C11" s="105"/>
      <c r="D11" s="105"/>
      <c r="E11" s="106"/>
    </row>
    <row r="12" spans="1:6" s="2" customFormat="1" x14ac:dyDescent="0.35">
      <c r="A12" s="100"/>
      <c r="B12" s="101"/>
      <c r="C12" s="116" t="s">
        <v>143</v>
      </c>
      <c r="D12" s="105"/>
      <c r="E12" s="106"/>
    </row>
    <row r="13" spans="1:6" s="2" customFormat="1" x14ac:dyDescent="0.35">
      <c r="A13" s="100"/>
      <c r="B13" s="101"/>
      <c r="C13" s="105"/>
      <c r="D13" s="105"/>
      <c r="E13" s="106"/>
    </row>
    <row r="14" spans="1:6" s="2" customFormat="1" x14ac:dyDescent="0.35">
      <c r="A14" s="100"/>
      <c r="B14" s="101"/>
      <c r="C14" s="105"/>
      <c r="D14" s="105"/>
      <c r="E14" s="106"/>
    </row>
    <row r="15" spans="1:6" s="2" customFormat="1" x14ac:dyDescent="0.35">
      <c r="A15" s="100"/>
      <c r="B15" s="101"/>
      <c r="C15" s="105"/>
      <c r="D15" s="105"/>
      <c r="E15" s="106"/>
    </row>
    <row r="16" spans="1:6" s="2" customFormat="1" x14ac:dyDescent="0.35">
      <c r="A16" s="100"/>
      <c r="B16" s="101"/>
      <c r="C16" s="105"/>
      <c r="D16" s="105"/>
      <c r="E16" s="106"/>
    </row>
    <row r="17" spans="1:6" s="2" customFormat="1" x14ac:dyDescent="0.35">
      <c r="A17" s="100"/>
      <c r="B17" s="101"/>
      <c r="C17" s="105"/>
      <c r="D17" s="105"/>
      <c r="E17" s="106"/>
    </row>
    <row r="18" spans="1:6" s="2" customFormat="1" x14ac:dyDescent="0.35">
      <c r="A18" s="100"/>
      <c r="B18" s="101"/>
      <c r="C18" s="105"/>
      <c r="D18" s="105"/>
      <c r="E18" s="106"/>
    </row>
    <row r="19" spans="1:6" s="2" customFormat="1" x14ac:dyDescent="0.35">
      <c r="A19" s="100"/>
      <c r="B19" s="101"/>
      <c r="C19" s="105"/>
      <c r="D19" s="105"/>
      <c r="E19" s="106"/>
    </row>
    <row r="20" spans="1:6" s="2" customFormat="1" x14ac:dyDescent="0.35">
      <c r="A20" s="100"/>
      <c r="B20" s="101"/>
      <c r="C20" s="105"/>
      <c r="D20" s="105"/>
      <c r="E20" s="106"/>
    </row>
    <row r="21" spans="1:6" s="2" customFormat="1" ht="11.25" hidden="1" customHeight="1" x14ac:dyDescent="0.35">
      <c r="A21" s="82"/>
      <c r="B21" s="79"/>
      <c r="C21" s="83"/>
      <c r="D21" s="83"/>
      <c r="E21" s="84"/>
    </row>
    <row r="22" spans="1:6" ht="34.5" customHeight="1" x14ac:dyDescent="0.35">
      <c r="A22" s="39" t="s">
        <v>144</v>
      </c>
      <c r="B22" s="48">
        <f>SUM(B11:B21)</f>
        <v>0</v>
      </c>
      <c r="C22" s="54"/>
      <c r="D22" s="125"/>
      <c r="E22" s="125"/>
      <c r="F22" s="2"/>
    </row>
    <row r="23" spans="1:6" ht="13.15" x14ac:dyDescent="0.4">
      <c r="A23" s="18"/>
      <c r="B23" s="17"/>
      <c r="C23" s="17"/>
      <c r="D23" s="17"/>
      <c r="E23" s="17"/>
    </row>
    <row r="24" spans="1:6" ht="13.15" x14ac:dyDescent="0.4">
      <c r="A24" s="18" t="s">
        <v>27</v>
      </c>
      <c r="B24" s="19"/>
      <c r="C24" s="17"/>
      <c r="D24" s="17"/>
      <c r="E24" s="17"/>
    </row>
    <row r="25" spans="1:6" ht="12.75" customHeight="1" x14ac:dyDescent="0.35">
      <c r="A25" s="20" t="s">
        <v>145</v>
      </c>
      <c r="B25" s="20"/>
      <c r="C25" s="20"/>
      <c r="D25" s="20"/>
      <c r="E25" s="20"/>
    </row>
    <row r="26" spans="1:6" x14ac:dyDescent="0.35">
      <c r="A26" s="20" t="s">
        <v>146</v>
      </c>
      <c r="B26" s="20"/>
      <c r="C26" s="28"/>
      <c r="D26" s="28"/>
      <c r="E26" s="28"/>
    </row>
    <row r="27" spans="1:6" ht="13.15" x14ac:dyDescent="0.4">
      <c r="A27" s="20" t="s">
        <v>33</v>
      </c>
      <c r="B27" s="19"/>
      <c r="C27" s="17"/>
      <c r="D27" s="17"/>
      <c r="E27" s="17"/>
      <c r="F27" s="17"/>
    </row>
    <row r="28" spans="1:6" x14ac:dyDescent="0.35">
      <c r="A28" s="20" t="s">
        <v>147</v>
      </c>
      <c r="B28" s="20"/>
      <c r="C28" s="28"/>
      <c r="D28" s="28"/>
      <c r="E28" s="28"/>
    </row>
    <row r="29" spans="1:6" ht="12.75" customHeight="1" x14ac:dyDescent="0.35">
      <c r="A29" s="20" t="s">
        <v>148</v>
      </c>
      <c r="B29" s="20"/>
      <c r="C29" s="22"/>
      <c r="D29" s="22"/>
      <c r="E29" s="22"/>
    </row>
    <row r="30" spans="1:6" x14ac:dyDescent="0.35">
      <c r="A30" s="17"/>
      <c r="B30" s="17"/>
      <c r="C30" s="17"/>
      <c r="D30" s="17"/>
      <c r="E30" s="17"/>
    </row>
    <row r="31" spans="1:6" x14ac:dyDescent="0.35"/>
    <row r="32" spans="1:6" x14ac:dyDescent="0.35"/>
    <row r="33" x14ac:dyDescent="0.35"/>
  </sheetData>
  <sheetProtection algorithmName="SHA-512" hashValue="xbm7PUErcf0fjekrpa0VVYnz1J7u4nRuPlILI2ph7AxZIJmmNTKy2yqPBJb00RR9DZ5UOmRKd9IstjHHzSc3Mg==" saltValue="G3viQ4tsDlQwXWBBPGLJEg==" spinCount="100000" sheet="1" objects="1" scenarios="1" selectLockedCells="1" selectUnlockedCells="1"/>
  <mergeCells count="10">
    <mergeCell ref="D22:E22"/>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1"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&amp;C&amp;"Aptos"&amp;11&amp;K000000 IN-CONFIDENCE - INTERNAL&amp;1#_x000D_</oddHeader>
    <oddFooter>&amp;LCE Expense Disclosure Workbook 2018&amp;C_x000D_&amp;1#&amp;"Aptos"&amp;11&amp;K000000 IN-CONFIDENCE - INTERNAL&amp;RWorksheet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3" tint="0.39997558519241921"/>
    <pageSetUpPr fitToPage="1"/>
  </sheetPr>
  <dimension ref="A1:M96"/>
  <sheetViews>
    <sheetView zoomScaleNormal="100" workbookViewId="0">
      <selection activeCell="D66" sqref="D66:E66"/>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6.86328125" customWidth="1"/>
    <col min="7" max="10" width="9.1328125" hidden="1" customWidth="1"/>
    <col min="11" max="13" width="0" hidden="1" customWidth="1"/>
    <col min="14" max="16384" width="9.1328125" hidden="1"/>
  </cols>
  <sheetData>
    <row r="1" spans="1:6" ht="26.25" customHeight="1" x14ac:dyDescent="0.35">
      <c r="A1" s="126" t="s">
        <v>64</v>
      </c>
      <c r="B1" s="126"/>
      <c r="C1" s="126"/>
      <c r="D1" s="126"/>
      <c r="E1" s="126"/>
    </row>
    <row r="2" spans="1:6" ht="21" customHeight="1" x14ac:dyDescent="0.35">
      <c r="A2" s="3" t="s">
        <v>65</v>
      </c>
      <c r="B2" s="124" t="str">
        <f>'Summary and sign-off'!B2:F2</f>
        <v>Electricity Authority</v>
      </c>
      <c r="C2" s="124"/>
      <c r="D2" s="124"/>
      <c r="E2" s="124"/>
    </row>
    <row r="3" spans="1:6" ht="30" x14ac:dyDescent="0.35">
      <c r="A3" s="3" t="s">
        <v>149</v>
      </c>
      <c r="B3" s="124" t="str">
        <f>'Summary and sign-off'!B3:F3</f>
        <v>Sarah Gillies</v>
      </c>
      <c r="C3" s="124"/>
      <c r="D3" s="124"/>
      <c r="E3" s="124"/>
    </row>
    <row r="4" spans="1:6" ht="21" customHeight="1" x14ac:dyDescent="0.35">
      <c r="A4" s="3" t="s">
        <v>67</v>
      </c>
      <c r="B4" s="124">
        <f>'Summary and sign-off'!B4:F4</f>
        <v>45839</v>
      </c>
      <c r="C4" s="124"/>
      <c r="D4" s="124"/>
      <c r="E4" s="124"/>
    </row>
    <row r="5" spans="1:6" ht="21" customHeight="1" x14ac:dyDescent="0.35">
      <c r="A5" s="3" t="s">
        <v>68</v>
      </c>
      <c r="B5" s="124">
        <f>'Summary and sign-off'!B5:F5</f>
        <v>46203</v>
      </c>
      <c r="C5" s="124"/>
      <c r="D5" s="124"/>
      <c r="E5" s="124"/>
    </row>
    <row r="6" spans="1:6" ht="21" customHeight="1" x14ac:dyDescent="0.35">
      <c r="A6" s="3" t="s">
        <v>69</v>
      </c>
      <c r="B6" s="119" t="s">
        <v>35</v>
      </c>
      <c r="C6" s="119"/>
      <c r="D6" s="119"/>
      <c r="E6" s="119"/>
      <c r="F6" s="23"/>
    </row>
    <row r="7" spans="1:6" ht="21" customHeight="1" x14ac:dyDescent="0.35">
      <c r="A7" s="3" t="s">
        <v>7</v>
      </c>
      <c r="B7" s="119" t="s">
        <v>37</v>
      </c>
      <c r="C7" s="119"/>
      <c r="D7" s="119"/>
      <c r="E7" s="119"/>
      <c r="F7" s="23"/>
    </row>
    <row r="8" spans="1:6" ht="35.25" customHeight="1" x14ac:dyDescent="0.35">
      <c r="A8" s="129" t="s">
        <v>150</v>
      </c>
      <c r="B8" s="129"/>
      <c r="C8" s="136"/>
      <c r="D8" s="136"/>
      <c r="E8" s="136"/>
    </row>
    <row r="9" spans="1:6" ht="35.25" customHeight="1" x14ac:dyDescent="0.35">
      <c r="A9" s="137" t="s">
        <v>151</v>
      </c>
      <c r="B9" s="138"/>
      <c r="C9" s="138"/>
      <c r="D9" s="138"/>
      <c r="E9" s="138"/>
    </row>
    <row r="10" spans="1:6" ht="27" customHeight="1" x14ac:dyDescent="0.35">
      <c r="A10" s="24" t="s">
        <v>73</v>
      </c>
      <c r="B10" s="24" t="s">
        <v>14</v>
      </c>
      <c r="C10" s="24" t="s">
        <v>152</v>
      </c>
      <c r="D10" s="24" t="s">
        <v>153</v>
      </c>
      <c r="E10" s="24" t="s">
        <v>77</v>
      </c>
      <c r="F10" s="20"/>
    </row>
    <row r="11" spans="1:6" s="2" customFormat="1" hidden="1" x14ac:dyDescent="0.35">
      <c r="A11" s="82"/>
      <c r="B11" s="79"/>
      <c r="C11" s="83"/>
      <c r="D11" s="83"/>
      <c r="E11" s="84"/>
    </row>
    <row r="12" spans="1:6" s="2" customFormat="1" x14ac:dyDescent="0.35">
      <c r="A12" s="100"/>
      <c r="B12" s="101"/>
      <c r="C12" s="105"/>
      <c r="D12" s="105"/>
      <c r="E12" s="106"/>
    </row>
    <row r="13" spans="1:6" s="2" customFormat="1" x14ac:dyDescent="0.35">
      <c r="A13" s="114" t="s">
        <v>154</v>
      </c>
      <c r="B13" s="113">
        <v>519.83000000000004</v>
      </c>
      <c r="C13" s="116" t="s">
        <v>155</v>
      </c>
      <c r="D13" s="116" t="s">
        <v>156</v>
      </c>
      <c r="E13" s="117" t="s">
        <v>86</v>
      </c>
    </row>
    <row r="14" spans="1:6" s="2" customFormat="1" x14ac:dyDescent="0.35">
      <c r="A14" s="114" t="s">
        <v>157</v>
      </c>
      <c r="B14" s="113">
        <v>519.83000000000004</v>
      </c>
      <c r="C14" s="116" t="s">
        <v>155</v>
      </c>
      <c r="D14" s="116" t="s">
        <v>156</v>
      </c>
      <c r="E14" s="117" t="s">
        <v>86</v>
      </c>
    </row>
    <row r="15" spans="1:6" s="2" customFormat="1" x14ac:dyDescent="0.35">
      <c r="A15" s="114" t="s">
        <v>158</v>
      </c>
      <c r="B15" s="113">
        <v>519.83000000000004</v>
      </c>
      <c r="C15" s="116" t="s">
        <v>155</v>
      </c>
      <c r="D15" s="116" t="s">
        <v>156</v>
      </c>
      <c r="E15" s="117" t="s">
        <v>86</v>
      </c>
    </row>
    <row r="16" spans="1:6" s="2" customFormat="1" x14ac:dyDescent="0.35">
      <c r="A16" s="114">
        <v>45931</v>
      </c>
      <c r="B16" s="113">
        <v>519.83000000000004</v>
      </c>
      <c r="C16" s="116" t="s">
        <v>155</v>
      </c>
      <c r="D16" s="116" t="s">
        <v>156</v>
      </c>
      <c r="E16" s="117" t="s">
        <v>86</v>
      </c>
    </row>
    <row r="17" spans="1:5" s="2" customFormat="1" x14ac:dyDescent="0.35">
      <c r="A17" s="114">
        <v>45962</v>
      </c>
      <c r="B17" s="113">
        <v>519.83000000000004</v>
      </c>
      <c r="C17" s="116" t="s">
        <v>155</v>
      </c>
      <c r="D17" s="116" t="s">
        <v>156</v>
      </c>
      <c r="E17" s="117" t="s">
        <v>86</v>
      </c>
    </row>
    <row r="18" spans="1:5" s="2" customFormat="1" x14ac:dyDescent="0.35">
      <c r="A18" s="114">
        <v>45992</v>
      </c>
      <c r="B18" s="113">
        <v>519.83000000000004</v>
      </c>
      <c r="C18" s="116" t="s">
        <v>155</v>
      </c>
      <c r="D18" s="116" t="s">
        <v>156</v>
      </c>
      <c r="E18" s="117" t="s">
        <v>86</v>
      </c>
    </row>
    <row r="19" spans="1:5" s="2" customFormat="1" x14ac:dyDescent="0.35">
      <c r="A19" s="114">
        <v>46023</v>
      </c>
      <c r="B19" s="113">
        <v>519.83000000000004</v>
      </c>
      <c r="C19" s="116" t="s">
        <v>155</v>
      </c>
      <c r="D19" s="116" t="s">
        <v>156</v>
      </c>
      <c r="E19" s="117" t="s">
        <v>86</v>
      </c>
    </row>
    <row r="20" spans="1:5" s="2" customFormat="1" x14ac:dyDescent="0.35">
      <c r="A20" s="114">
        <v>46054</v>
      </c>
      <c r="B20" s="113">
        <v>519.83000000000004</v>
      </c>
      <c r="C20" s="116" t="s">
        <v>155</v>
      </c>
      <c r="D20" s="116" t="s">
        <v>156</v>
      </c>
      <c r="E20" s="117" t="s">
        <v>86</v>
      </c>
    </row>
    <row r="21" spans="1:5" s="2" customFormat="1" x14ac:dyDescent="0.35">
      <c r="A21" s="114">
        <v>46082</v>
      </c>
      <c r="B21" s="113">
        <v>519.83000000000004</v>
      </c>
      <c r="C21" s="116" t="s">
        <v>155</v>
      </c>
      <c r="D21" s="116" t="s">
        <v>156</v>
      </c>
      <c r="E21" s="117" t="s">
        <v>86</v>
      </c>
    </row>
    <row r="22" spans="1:5" s="2" customFormat="1" x14ac:dyDescent="0.35">
      <c r="A22" s="114">
        <v>46113</v>
      </c>
      <c r="B22" s="113">
        <v>524.79</v>
      </c>
      <c r="C22" s="116" t="s">
        <v>159</v>
      </c>
      <c r="D22" s="116" t="s">
        <v>156</v>
      </c>
      <c r="E22" s="117" t="s">
        <v>86</v>
      </c>
    </row>
    <row r="23" spans="1:5" s="2" customFormat="1" x14ac:dyDescent="0.35">
      <c r="A23" s="114">
        <v>46143</v>
      </c>
      <c r="B23" s="113">
        <v>534.70000000000005</v>
      </c>
      <c r="C23" s="116" t="s">
        <v>155</v>
      </c>
      <c r="D23" s="116" t="s">
        <v>156</v>
      </c>
      <c r="E23" s="117" t="s">
        <v>86</v>
      </c>
    </row>
    <row r="24" spans="1:5" s="2" customFormat="1" x14ac:dyDescent="0.35">
      <c r="A24" s="114">
        <v>46174</v>
      </c>
      <c r="B24" s="113">
        <v>534.70000000000005</v>
      </c>
      <c r="C24" s="116" t="s">
        <v>155</v>
      </c>
      <c r="D24" s="116" t="s">
        <v>156</v>
      </c>
      <c r="E24" s="117" t="s">
        <v>86</v>
      </c>
    </row>
    <row r="25" spans="1:5" s="2" customFormat="1" x14ac:dyDescent="0.35">
      <c r="A25" s="114"/>
      <c r="B25" s="113"/>
      <c r="C25" s="116"/>
      <c r="D25" s="116"/>
      <c r="E25" s="117"/>
    </row>
    <row r="26" spans="1:5" s="2" customFormat="1" x14ac:dyDescent="0.35">
      <c r="A26" s="114" t="s">
        <v>154</v>
      </c>
      <c r="B26" s="113">
        <v>28.43</v>
      </c>
      <c r="C26" s="116" t="s">
        <v>160</v>
      </c>
      <c r="D26" s="116" t="s">
        <v>161</v>
      </c>
      <c r="E26" s="117" t="s">
        <v>162</v>
      </c>
    </row>
    <row r="27" spans="1:5" s="2" customFormat="1" x14ac:dyDescent="0.35">
      <c r="A27" s="114" t="s">
        <v>157</v>
      </c>
      <c r="B27" s="113">
        <v>28</v>
      </c>
      <c r="C27" s="116" t="s">
        <v>160</v>
      </c>
      <c r="D27" s="116" t="s">
        <v>161</v>
      </c>
      <c r="E27" s="117" t="s">
        <v>162</v>
      </c>
    </row>
    <row r="28" spans="1:5" s="2" customFormat="1" x14ac:dyDescent="0.35">
      <c r="A28" s="114" t="s">
        <v>158</v>
      </c>
      <c r="B28" s="113">
        <v>28</v>
      </c>
      <c r="C28" s="116" t="s">
        <v>160</v>
      </c>
      <c r="D28" s="116" t="s">
        <v>161</v>
      </c>
      <c r="E28" s="117" t="s">
        <v>162</v>
      </c>
    </row>
    <row r="29" spans="1:5" s="2" customFormat="1" x14ac:dyDescent="0.35">
      <c r="A29" s="114">
        <v>45931</v>
      </c>
      <c r="B29" s="113">
        <v>28.43</v>
      </c>
      <c r="C29" s="116" t="s">
        <v>160</v>
      </c>
      <c r="D29" s="116" t="s">
        <v>161</v>
      </c>
      <c r="E29" s="117" t="s">
        <v>162</v>
      </c>
    </row>
    <row r="30" spans="1:5" s="2" customFormat="1" x14ac:dyDescent="0.35">
      <c r="A30" s="114">
        <v>45962</v>
      </c>
      <c r="B30" s="113">
        <v>28</v>
      </c>
      <c r="C30" s="116" t="s">
        <v>160</v>
      </c>
      <c r="D30" s="116" t="s">
        <v>161</v>
      </c>
      <c r="E30" s="117" t="s">
        <v>162</v>
      </c>
    </row>
    <row r="31" spans="1:5" s="2" customFormat="1" x14ac:dyDescent="0.35">
      <c r="A31" s="114">
        <v>45992</v>
      </c>
      <c r="B31" s="113">
        <v>28</v>
      </c>
      <c r="C31" s="116" t="s">
        <v>160</v>
      </c>
      <c r="D31" s="116" t="s">
        <v>161</v>
      </c>
      <c r="E31" s="117" t="s">
        <v>162</v>
      </c>
    </row>
    <row r="32" spans="1:5" s="2" customFormat="1" x14ac:dyDescent="0.35">
      <c r="A32" s="114">
        <v>46023</v>
      </c>
      <c r="B32" s="113">
        <v>28.43</v>
      </c>
      <c r="C32" s="116" t="s">
        <v>160</v>
      </c>
      <c r="D32" s="116" t="s">
        <v>161</v>
      </c>
      <c r="E32" s="117" t="s">
        <v>162</v>
      </c>
    </row>
    <row r="33" spans="1:5" s="2" customFormat="1" x14ac:dyDescent="0.35">
      <c r="A33" s="114">
        <v>46054</v>
      </c>
      <c r="B33" s="113">
        <v>28</v>
      </c>
      <c r="C33" s="116" t="s">
        <v>160</v>
      </c>
      <c r="D33" s="116" t="s">
        <v>161</v>
      </c>
      <c r="E33" s="117" t="s">
        <v>162</v>
      </c>
    </row>
    <row r="34" spans="1:5" s="2" customFormat="1" x14ac:dyDescent="0.35">
      <c r="A34" s="114">
        <v>46082</v>
      </c>
      <c r="B34" s="113">
        <v>28</v>
      </c>
      <c r="C34" s="116" t="s">
        <v>160</v>
      </c>
      <c r="D34" s="116" t="s">
        <v>161</v>
      </c>
      <c r="E34" s="117" t="s">
        <v>162</v>
      </c>
    </row>
    <row r="35" spans="1:5" s="2" customFormat="1" x14ac:dyDescent="0.35">
      <c r="A35" s="114">
        <v>46113</v>
      </c>
      <c r="B35" s="113">
        <v>28.43</v>
      </c>
      <c r="C35" s="116" t="s">
        <v>160</v>
      </c>
      <c r="D35" s="116" t="s">
        <v>161</v>
      </c>
      <c r="E35" s="117" t="s">
        <v>162</v>
      </c>
    </row>
    <row r="36" spans="1:5" s="2" customFormat="1" x14ac:dyDescent="0.35">
      <c r="A36" s="114">
        <v>46143</v>
      </c>
      <c r="B36" s="113">
        <v>84.59</v>
      </c>
      <c r="C36" s="116" t="s">
        <v>163</v>
      </c>
      <c r="D36" s="116" t="s">
        <v>161</v>
      </c>
      <c r="E36" s="117" t="s">
        <v>162</v>
      </c>
    </row>
    <row r="37" spans="1:5" s="2" customFormat="1" x14ac:dyDescent="0.35">
      <c r="A37" s="114">
        <v>46174</v>
      </c>
      <c r="B37" s="113">
        <v>28</v>
      </c>
      <c r="C37" s="116" t="s">
        <v>160</v>
      </c>
      <c r="D37" s="116" t="s">
        <v>161</v>
      </c>
      <c r="E37" s="117" t="s">
        <v>162</v>
      </c>
    </row>
    <row r="38" spans="1:5" s="2" customFormat="1" x14ac:dyDescent="0.35">
      <c r="A38" s="114"/>
      <c r="B38" s="113"/>
      <c r="C38" s="116"/>
      <c r="D38" s="116"/>
      <c r="E38" s="117"/>
    </row>
    <row r="39" spans="1:5" s="2" customFormat="1" x14ac:dyDescent="0.35">
      <c r="A39" s="114" t="s">
        <v>164</v>
      </c>
      <c r="B39" s="113">
        <v>450</v>
      </c>
      <c r="C39" s="116" t="s">
        <v>165</v>
      </c>
      <c r="D39" s="116" t="s">
        <v>166</v>
      </c>
      <c r="E39" s="117" t="s">
        <v>86</v>
      </c>
    </row>
    <row r="40" spans="1:5" s="2" customFormat="1" x14ac:dyDescent="0.35">
      <c r="A40" s="114" t="s">
        <v>154</v>
      </c>
      <c r="B40" s="113">
        <v>450</v>
      </c>
      <c r="C40" s="116" t="s">
        <v>167</v>
      </c>
      <c r="D40" s="116" t="s">
        <v>166</v>
      </c>
      <c r="E40" s="117" t="s">
        <v>86</v>
      </c>
    </row>
    <row r="41" spans="1:5" s="2" customFormat="1" x14ac:dyDescent="0.35">
      <c r="A41" s="114" t="s">
        <v>157</v>
      </c>
      <c r="B41" s="113">
        <v>450</v>
      </c>
      <c r="C41" s="116" t="s">
        <v>167</v>
      </c>
      <c r="D41" s="116" t="s">
        <v>166</v>
      </c>
      <c r="E41" s="117" t="s">
        <v>86</v>
      </c>
    </row>
    <row r="42" spans="1:5" s="2" customFormat="1" x14ac:dyDescent="0.35">
      <c r="A42" s="114" t="s">
        <v>158</v>
      </c>
      <c r="B42" s="113">
        <v>450</v>
      </c>
      <c r="C42" s="116" t="s">
        <v>167</v>
      </c>
      <c r="D42" s="116" t="s">
        <v>166</v>
      </c>
      <c r="E42" s="117" t="s">
        <v>86</v>
      </c>
    </row>
    <row r="43" spans="1:5" s="2" customFormat="1" x14ac:dyDescent="0.35">
      <c r="A43" s="114" t="s">
        <v>168</v>
      </c>
      <c r="B43" s="113">
        <v>450</v>
      </c>
      <c r="C43" s="116" t="s">
        <v>167</v>
      </c>
      <c r="D43" s="116" t="s">
        <v>166</v>
      </c>
      <c r="E43" s="117" t="s">
        <v>86</v>
      </c>
    </row>
    <row r="44" spans="1:5" s="2" customFormat="1" x14ac:dyDescent="0.35">
      <c r="A44" s="114" t="s">
        <v>169</v>
      </c>
      <c r="B44" s="113">
        <v>450</v>
      </c>
      <c r="C44" s="116" t="s">
        <v>167</v>
      </c>
      <c r="D44" s="116" t="s">
        <v>166</v>
      </c>
      <c r="E44" s="117" t="s">
        <v>86</v>
      </c>
    </row>
    <row r="45" spans="1:5" s="2" customFormat="1" x14ac:dyDescent="0.35">
      <c r="A45" s="114" t="s">
        <v>170</v>
      </c>
      <c r="B45" s="113">
        <v>450</v>
      </c>
      <c r="C45" s="116" t="s">
        <v>167</v>
      </c>
      <c r="D45" s="116" t="s">
        <v>166</v>
      </c>
      <c r="E45" s="117" t="s">
        <v>86</v>
      </c>
    </row>
    <row r="46" spans="1:5" s="2" customFormat="1" x14ac:dyDescent="0.35">
      <c r="A46" s="114" t="s">
        <v>170</v>
      </c>
      <c r="B46" s="113">
        <v>450</v>
      </c>
      <c r="C46" s="116" t="s">
        <v>167</v>
      </c>
      <c r="D46" s="116" t="s">
        <v>166</v>
      </c>
      <c r="E46" s="117" t="s">
        <v>86</v>
      </c>
    </row>
    <row r="47" spans="1:5" s="2" customFormat="1" x14ac:dyDescent="0.35">
      <c r="A47" s="114" t="s">
        <v>170</v>
      </c>
      <c r="B47" s="113">
        <v>450</v>
      </c>
      <c r="C47" s="116" t="s">
        <v>167</v>
      </c>
      <c r="D47" s="116" t="s">
        <v>166</v>
      </c>
      <c r="E47" s="117" t="s">
        <v>86</v>
      </c>
    </row>
    <row r="48" spans="1:5" s="2" customFormat="1" x14ac:dyDescent="0.35">
      <c r="A48" s="114" t="s">
        <v>171</v>
      </c>
      <c r="B48" s="113">
        <v>450</v>
      </c>
      <c r="C48" s="116" t="s">
        <v>167</v>
      </c>
      <c r="D48" s="116" t="s">
        <v>166</v>
      </c>
      <c r="E48" s="117" t="s">
        <v>86</v>
      </c>
    </row>
    <row r="49" spans="1:5" s="2" customFormat="1" x14ac:dyDescent="0.35">
      <c r="A49" s="114" t="s">
        <v>172</v>
      </c>
      <c r="B49" s="113">
        <v>450</v>
      </c>
      <c r="C49" s="116" t="s">
        <v>167</v>
      </c>
      <c r="D49" s="116" t="s">
        <v>166</v>
      </c>
      <c r="E49" s="117" t="s">
        <v>86</v>
      </c>
    </row>
    <row r="50" spans="1:5" s="2" customFormat="1" x14ac:dyDescent="0.35">
      <c r="A50" s="114" t="s">
        <v>173</v>
      </c>
      <c r="B50" s="113">
        <v>450</v>
      </c>
      <c r="C50" s="116" t="s">
        <v>167</v>
      </c>
      <c r="D50" s="116" t="s">
        <v>166</v>
      </c>
      <c r="E50" s="117" t="s">
        <v>86</v>
      </c>
    </row>
    <row r="51" spans="1:5" s="2" customFormat="1" x14ac:dyDescent="0.35">
      <c r="A51" s="114" t="s">
        <v>174</v>
      </c>
      <c r="B51" s="113">
        <v>450</v>
      </c>
      <c r="C51" s="116" t="s">
        <v>167</v>
      </c>
      <c r="D51" s="116" t="s">
        <v>166</v>
      </c>
      <c r="E51" s="117" t="s">
        <v>86</v>
      </c>
    </row>
    <row r="52" spans="1:5" s="2" customFormat="1" x14ac:dyDescent="0.35">
      <c r="A52" s="114" t="s">
        <v>175</v>
      </c>
      <c r="B52" s="113">
        <v>450</v>
      </c>
      <c r="C52" s="116" t="s">
        <v>167</v>
      </c>
      <c r="D52" s="116" t="s">
        <v>166</v>
      </c>
      <c r="E52" s="117" t="s">
        <v>86</v>
      </c>
    </row>
    <row r="53" spans="1:5" s="2" customFormat="1" x14ac:dyDescent="0.35">
      <c r="A53" s="114"/>
      <c r="B53" s="113"/>
      <c r="C53" s="116"/>
      <c r="D53" s="116"/>
      <c r="E53" s="117"/>
    </row>
    <row r="54" spans="1:5" s="2" customFormat="1" x14ac:dyDescent="0.35">
      <c r="A54" s="114" t="s">
        <v>154</v>
      </c>
      <c r="B54" s="113">
        <v>552.16999999999996</v>
      </c>
      <c r="C54" s="116" t="s">
        <v>176</v>
      </c>
      <c r="D54" s="116" t="s">
        <v>177</v>
      </c>
      <c r="E54" s="117" t="s">
        <v>162</v>
      </c>
    </row>
    <row r="55" spans="1:5" s="2" customFormat="1" x14ac:dyDescent="0.35">
      <c r="A55" s="114" t="s">
        <v>154</v>
      </c>
      <c r="B55" s="113">
        <v>2004.81</v>
      </c>
      <c r="C55" s="116" t="s">
        <v>178</v>
      </c>
      <c r="D55" s="116" t="s">
        <v>177</v>
      </c>
      <c r="E55" s="117" t="s">
        <v>162</v>
      </c>
    </row>
    <row r="56" spans="1:5" s="2" customFormat="1" x14ac:dyDescent="0.35">
      <c r="A56" s="114"/>
      <c r="B56" s="113"/>
      <c r="C56" s="116"/>
      <c r="D56" s="116"/>
      <c r="E56" s="117"/>
    </row>
    <row r="57" spans="1:5" s="2" customFormat="1" x14ac:dyDescent="0.35">
      <c r="A57" s="114">
        <v>45859</v>
      </c>
      <c r="B57" s="113">
        <v>77.17</v>
      </c>
      <c r="C57" s="116" t="s">
        <v>179</v>
      </c>
      <c r="D57" s="116" t="s">
        <v>180</v>
      </c>
      <c r="E57" s="117" t="s">
        <v>86</v>
      </c>
    </row>
    <row r="58" spans="1:5" s="2" customFormat="1" x14ac:dyDescent="0.35">
      <c r="A58" s="114"/>
      <c r="B58" s="113"/>
      <c r="C58" s="116"/>
      <c r="D58" s="116"/>
      <c r="E58" s="117"/>
    </row>
    <row r="59" spans="1:5" s="2" customFormat="1" x14ac:dyDescent="0.35">
      <c r="A59" s="114">
        <v>45882</v>
      </c>
      <c r="B59" s="113">
        <v>364.77</v>
      </c>
      <c r="C59" s="116" t="s">
        <v>181</v>
      </c>
      <c r="D59" s="116" t="s">
        <v>182</v>
      </c>
      <c r="E59" s="117" t="s">
        <v>86</v>
      </c>
    </row>
    <row r="60" spans="1:5" s="2" customFormat="1" x14ac:dyDescent="0.35">
      <c r="A60" s="114"/>
      <c r="B60" s="113"/>
      <c r="C60" s="116"/>
      <c r="D60" s="116"/>
      <c r="E60" s="117"/>
    </row>
    <row r="61" spans="1:5" s="2" customFormat="1" ht="25.5" x14ac:dyDescent="0.35">
      <c r="A61" s="114" t="s">
        <v>173</v>
      </c>
      <c r="B61" s="113">
        <v>604.35</v>
      </c>
      <c r="C61" s="116" t="s">
        <v>183</v>
      </c>
      <c r="D61" s="116" t="s">
        <v>184</v>
      </c>
      <c r="E61" s="117" t="s">
        <v>107</v>
      </c>
    </row>
    <row r="62" spans="1:5" s="2" customFormat="1" x14ac:dyDescent="0.35">
      <c r="A62" s="114"/>
      <c r="B62" s="113"/>
      <c r="C62" s="116"/>
      <c r="D62" s="116"/>
      <c r="E62" s="117"/>
    </row>
    <row r="63" spans="1:5" s="2" customFormat="1" ht="25.5" x14ac:dyDescent="0.35">
      <c r="A63" s="114" t="s">
        <v>174</v>
      </c>
      <c r="B63" s="113">
        <v>76.2</v>
      </c>
      <c r="C63" s="116" t="s">
        <v>185</v>
      </c>
      <c r="D63" s="116" t="s">
        <v>186</v>
      </c>
      <c r="E63" s="117" t="s">
        <v>187</v>
      </c>
    </row>
    <row r="64" spans="1:5" s="2" customFormat="1" x14ac:dyDescent="0.35">
      <c r="A64" s="100"/>
      <c r="B64" s="101"/>
      <c r="C64" s="105"/>
      <c r="D64" s="105"/>
      <c r="E64" s="106"/>
    </row>
    <row r="65" spans="1:6" s="2" customFormat="1" hidden="1" x14ac:dyDescent="0.35">
      <c r="A65" s="82"/>
      <c r="B65" s="79"/>
      <c r="C65" s="83"/>
      <c r="D65" s="83"/>
      <c r="E65" s="84"/>
    </row>
    <row r="66" spans="1:6" ht="34.5" customHeight="1" x14ac:dyDescent="0.35">
      <c r="A66" s="39" t="s">
        <v>188</v>
      </c>
      <c r="B66" s="48">
        <f>SUM(B11:B65)</f>
        <v>16646.440000000002</v>
      </c>
      <c r="C66" s="54"/>
      <c r="D66" s="125"/>
      <c r="E66" s="125"/>
    </row>
    <row r="67" spans="1:6" ht="14.1" customHeight="1" x14ac:dyDescent="0.35">
      <c r="B67" s="17"/>
      <c r="C67" s="17"/>
      <c r="D67" s="17"/>
      <c r="E67" s="17"/>
    </row>
    <row r="68" spans="1:6" ht="13.15" x14ac:dyDescent="0.4">
      <c r="A68" s="18" t="s">
        <v>189</v>
      </c>
      <c r="B68" s="17"/>
      <c r="C68" s="17"/>
      <c r="D68" s="17"/>
      <c r="E68" s="17"/>
    </row>
    <row r="69" spans="1:6" ht="12.6" customHeight="1" x14ac:dyDescent="0.35">
      <c r="A69" s="20" t="s">
        <v>132</v>
      </c>
      <c r="B69" s="17"/>
      <c r="C69" s="17"/>
      <c r="D69" s="17"/>
      <c r="E69" s="17"/>
    </row>
    <row r="70" spans="1:6" ht="13.15" x14ac:dyDescent="0.4">
      <c r="A70" s="20" t="s">
        <v>33</v>
      </c>
      <c r="B70" s="19"/>
      <c r="C70" s="17"/>
      <c r="D70" s="17"/>
      <c r="E70" s="17"/>
      <c r="F70" s="17"/>
    </row>
    <row r="71" spans="1:6" x14ac:dyDescent="0.35">
      <c r="A71" s="20" t="s">
        <v>147</v>
      </c>
      <c r="C71" s="17"/>
      <c r="D71" s="17"/>
      <c r="E71" s="17"/>
      <c r="F71" s="17"/>
    </row>
    <row r="72" spans="1:6" ht="12.75" customHeight="1" x14ac:dyDescent="0.35">
      <c r="A72" s="20" t="s">
        <v>148</v>
      </c>
      <c r="B72" s="25"/>
      <c r="C72" s="22"/>
      <c r="D72" s="22"/>
      <c r="E72" s="22"/>
      <c r="F72" s="22"/>
    </row>
    <row r="73" spans="1:6" x14ac:dyDescent="0.35">
      <c r="B73" s="26"/>
      <c r="C73" s="17"/>
      <c r="D73" s="17"/>
      <c r="E73" s="17"/>
    </row>
    <row r="74" spans="1:6" hidden="1" x14ac:dyDescent="0.35">
      <c r="A74" s="17"/>
      <c r="B74" s="17"/>
      <c r="C74" s="17"/>
      <c r="D74" s="17"/>
    </row>
    <row r="75" spans="1:6" ht="12.75" hidden="1" customHeight="1" x14ac:dyDescent="0.35"/>
    <row r="76" spans="1:6" hidden="1" x14ac:dyDescent="0.35">
      <c r="A76" s="17"/>
      <c r="B76" s="17"/>
      <c r="C76" s="17"/>
      <c r="D76" s="17"/>
      <c r="E76" s="17"/>
    </row>
    <row r="77" spans="1:6" hidden="1" x14ac:dyDescent="0.35">
      <c r="A77" s="17"/>
      <c r="B77" s="17"/>
      <c r="C77" s="17"/>
      <c r="D77" s="17"/>
      <c r="E77" s="17"/>
    </row>
    <row r="78" spans="1:6" hidden="1" x14ac:dyDescent="0.35">
      <c r="A78" s="17"/>
      <c r="B78" s="17"/>
      <c r="C78" s="17"/>
      <c r="D78" s="17"/>
      <c r="E78" s="17"/>
    </row>
    <row r="79" spans="1:6" hidden="1" x14ac:dyDescent="0.35">
      <c r="A79" s="17"/>
      <c r="B79" s="17"/>
      <c r="C79" s="17"/>
      <c r="D79" s="17"/>
      <c r="E79" s="17"/>
    </row>
    <row r="80" spans="1:6" hidden="1" x14ac:dyDescent="0.35">
      <c r="A80" s="17"/>
      <c r="B80" s="17"/>
      <c r="C80" s="17"/>
      <c r="D80" s="17"/>
      <c r="E80" s="17"/>
    </row>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sheetData>
  <sheetProtection algorithmName="SHA-512" hashValue="uFXIuFQtBGIBBWXe+kOln/g2xsKc8oYBbAF5q2ywVXTpwl9eR++GjY1WKhbilVm4009AgL1HSWFU+28kTTceqw==" saltValue="zxv58o/EsBT1nxKNWxE6+w==" spinCount="100000" sheet="1" objects="1" scenarios="1" selectLockedCells="1" selectUnlockedCells="1"/>
  <mergeCells count="10">
    <mergeCell ref="D66:E6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6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A6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&amp;C&amp;"Aptos"&amp;11&amp;K000000 IN-CONFIDENCE - INTERNAL&amp;1#_x000D_</oddHeader>
    <oddFooter>&amp;LCE Expense Disclosure Workbook 2018&amp;C_x000D_&amp;1#&amp;"Aptos"&amp;11&amp;K000000 IN-CONFIDENCE - INTERNAL&amp;RWorksheet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B11:B65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8" tint="-0.249977111117893"/>
    <pageSetUpPr fitToPage="1"/>
  </sheetPr>
  <dimension ref="A1:J78"/>
  <sheetViews>
    <sheetView zoomScaleNormal="100" workbookViewId="0">
      <selection activeCell="D36" sqref="D36:F37"/>
    </sheetView>
  </sheetViews>
  <sheetFormatPr defaultColWidth="0" defaultRowHeight="12.75" zeroHeight="1" x14ac:dyDescent="0.35"/>
  <cols>
    <col min="1" max="1" width="35.73046875" customWidth="1"/>
    <col min="2" max="2" width="46.86328125" customWidth="1"/>
    <col min="3" max="3" width="22.1328125" customWidth="1"/>
    <col min="4" max="4" width="25.3984375" customWidth="1"/>
    <col min="5" max="6" width="35.73046875" customWidth="1"/>
    <col min="7" max="7" width="38" customWidth="1"/>
    <col min="8" max="10" width="9.1328125" hidden="1" customWidth="1"/>
    <col min="11" max="15" width="0" hidden="1" customWidth="1"/>
  </cols>
  <sheetData>
    <row r="1" spans="1:6" ht="26.25" customHeight="1" x14ac:dyDescent="0.35">
      <c r="A1" s="126" t="s">
        <v>190</v>
      </c>
      <c r="B1" s="126"/>
      <c r="C1" s="126"/>
      <c r="D1" s="126"/>
      <c r="E1" s="126"/>
      <c r="F1" s="126"/>
    </row>
    <row r="2" spans="1:6" ht="21" customHeight="1" x14ac:dyDescent="0.35">
      <c r="A2" s="3" t="s">
        <v>65</v>
      </c>
      <c r="B2" s="124" t="str">
        <f>'Summary and sign-off'!B2:F2</f>
        <v>Electricity Authority</v>
      </c>
      <c r="C2" s="124"/>
      <c r="D2" s="124"/>
      <c r="E2" s="124"/>
      <c r="F2" s="124"/>
    </row>
    <row r="3" spans="1:6" ht="30" x14ac:dyDescent="0.35">
      <c r="A3" s="3" t="s">
        <v>66</v>
      </c>
      <c r="B3" s="124" t="str">
        <f>'Summary and sign-off'!B3:F3</f>
        <v>Sarah Gillies</v>
      </c>
      <c r="C3" s="124"/>
      <c r="D3" s="124"/>
      <c r="E3" s="124"/>
      <c r="F3" s="124"/>
    </row>
    <row r="4" spans="1:6" ht="21" customHeight="1" x14ac:dyDescent="0.35">
      <c r="A4" s="3" t="s">
        <v>67</v>
      </c>
      <c r="B4" s="124">
        <f>'Summary and sign-off'!B4:F4</f>
        <v>45839</v>
      </c>
      <c r="C4" s="124"/>
      <c r="D4" s="124"/>
      <c r="E4" s="124"/>
      <c r="F4" s="124"/>
    </row>
    <row r="5" spans="1:6" ht="21" customHeight="1" x14ac:dyDescent="0.35">
      <c r="A5" s="3" t="s">
        <v>68</v>
      </c>
      <c r="B5" s="124">
        <f>'Summary and sign-off'!B5:F5</f>
        <v>46203</v>
      </c>
      <c r="C5" s="124"/>
      <c r="D5" s="124"/>
      <c r="E5" s="124"/>
      <c r="F5" s="124"/>
    </row>
    <row r="6" spans="1:6" ht="21" customHeight="1" x14ac:dyDescent="0.35">
      <c r="A6" s="3" t="s">
        <v>191</v>
      </c>
      <c r="B6" s="119" t="s">
        <v>35</v>
      </c>
      <c r="C6" s="119"/>
      <c r="D6" s="119"/>
      <c r="E6" s="119"/>
      <c r="F6" s="119"/>
    </row>
    <row r="7" spans="1:6" ht="21" customHeight="1" x14ac:dyDescent="0.35">
      <c r="A7" s="3" t="s">
        <v>7</v>
      </c>
      <c r="B7" s="119" t="s">
        <v>37</v>
      </c>
      <c r="C7" s="119"/>
      <c r="D7" s="119"/>
      <c r="E7" s="119"/>
      <c r="F7" s="119"/>
    </row>
    <row r="8" spans="1:6" ht="36" customHeight="1" x14ac:dyDescent="0.35">
      <c r="A8" s="129" t="s">
        <v>192</v>
      </c>
      <c r="B8" s="129"/>
      <c r="C8" s="129"/>
      <c r="D8" s="129"/>
      <c r="E8" s="129"/>
      <c r="F8" s="129"/>
    </row>
    <row r="9" spans="1:6" ht="36" customHeight="1" x14ac:dyDescent="0.35">
      <c r="A9" s="137" t="s">
        <v>193</v>
      </c>
      <c r="B9" s="138"/>
      <c r="C9" s="138"/>
      <c r="D9" s="138"/>
      <c r="E9" s="138"/>
      <c r="F9" s="138"/>
    </row>
    <row r="10" spans="1:6" ht="39" customHeight="1" x14ac:dyDescent="0.35">
      <c r="A10" s="24" t="s">
        <v>73</v>
      </c>
      <c r="B10" s="95" t="s">
        <v>194</v>
      </c>
      <c r="C10" s="95" t="s">
        <v>195</v>
      </c>
      <c r="D10" s="95" t="s">
        <v>196</v>
      </c>
      <c r="E10" s="95" t="s">
        <v>197</v>
      </c>
      <c r="F10" s="95" t="s">
        <v>198</v>
      </c>
    </row>
    <row r="11" spans="1:6" s="2" customFormat="1" x14ac:dyDescent="0.35">
      <c r="A11" s="100"/>
      <c r="B11" s="105"/>
      <c r="C11" s="107"/>
      <c r="D11" s="105"/>
      <c r="E11" s="108"/>
      <c r="F11" s="106"/>
    </row>
    <row r="12" spans="1:6" s="2" customFormat="1" ht="38.25" x14ac:dyDescent="0.35">
      <c r="A12" s="114">
        <v>45835</v>
      </c>
      <c r="B12" s="116" t="s">
        <v>199</v>
      </c>
      <c r="C12" s="111" t="s">
        <v>51</v>
      </c>
      <c r="D12" s="116" t="s">
        <v>200</v>
      </c>
      <c r="E12" s="110" t="s">
        <v>201</v>
      </c>
      <c r="F12" s="117" t="s">
        <v>202</v>
      </c>
    </row>
    <row r="13" spans="1:6" s="2" customFormat="1" ht="51" x14ac:dyDescent="0.35">
      <c r="A13" s="114">
        <v>45840</v>
      </c>
      <c r="B13" s="116" t="s">
        <v>203</v>
      </c>
      <c r="C13" s="111" t="s">
        <v>52</v>
      </c>
      <c r="D13" s="116" t="s">
        <v>204</v>
      </c>
      <c r="E13" s="110" t="s">
        <v>201</v>
      </c>
      <c r="F13" s="117"/>
    </row>
    <row r="14" spans="1:6" s="2" customFormat="1" ht="25.5" x14ac:dyDescent="0.35">
      <c r="A14" s="114">
        <v>45863</v>
      </c>
      <c r="B14" s="116" t="s">
        <v>205</v>
      </c>
      <c r="C14" s="111" t="s">
        <v>51</v>
      </c>
      <c r="D14" s="116" t="s">
        <v>206</v>
      </c>
      <c r="E14" s="110" t="s">
        <v>207</v>
      </c>
      <c r="F14" s="117"/>
    </row>
    <row r="15" spans="1:6" s="2" customFormat="1" ht="51" x14ac:dyDescent="0.35">
      <c r="A15" s="114">
        <v>45866</v>
      </c>
      <c r="B15" s="116" t="s">
        <v>208</v>
      </c>
      <c r="C15" s="111" t="s">
        <v>52</v>
      </c>
      <c r="D15" s="116" t="s">
        <v>209</v>
      </c>
      <c r="E15" s="110" t="s">
        <v>201</v>
      </c>
      <c r="F15" s="117"/>
    </row>
    <row r="16" spans="1:6" s="2" customFormat="1" ht="51" x14ac:dyDescent="0.35">
      <c r="A16" s="114">
        <v>45867</v>
      </c>
      <c r="B16" s="116" t="s">
        <v>210</v>
      </c>
      <c r="C16" s="111" t="s">
        <v>52</v>
      </c>
      <c r="D16" s="116" t="s">
        <v>211</v>
      </c>
      <c r="E16" s="110">
        <v>355</v>
      </c>
      <c r="F16" s="117" t="s">
        <v>212</v>
      </c>
    </row>
    <row r="17" spans="1:6" s="2" customFormat="1" ht="38.25" x14ac:dyDescent="0.35">
      <c r="A17" s="114">
        <v>45870</v>
      </c>
      <c r="B17" s="116" t="s">
        <v>213</v>
      </c>
      <c r="C17" s="111" t="s">
        <v>51</v>
      </c>
      <c r="D17" s="116" t="s">
        <v>214</v>
      </c>
      <c r="E17" s="110">
        <v>2199</v>
      </c>
      <c r="F17" s="117"/>
    </row>
    <row r="18" spans="1:6" s="2" customFormat="1" ht="38.25" x14ac:dyDescent="0.35">
      <c r="A18" s="114">
        <v>45883</v>
      </c>
      <c r="B18" s="116" t="s">
        <v>215</v>
      </c>
      <c r="C18" s="111" t="s">
        <v>51</v>
      </c>
      <c r="D18" s="116" t="s">
        <v>216</v>
      </c>
      <c r="E18" s="110" t="s">
        <v>201</v>
      </c>
      <c r="F18" s="117"/>
    </row>
    <row r="19" spans="1:6" s="2" customFormat="1" ht="25.5" x14ac:dyDescent="0.35">
      <c r="A19" s="114">
        <v>45904</v>
      </c>
      <c r="B19" s="116" t="s">
        <v>217</v>
      </c>
      <c r="C19" s="111" t="s">
        <v>51</v>
      </c>
      <c r="D19" s="116" t="s">
        <v>218</v>
      </c>
      <c r="E19" s="110">
        <v>1999</v>
      </c>
      <c r="F19" s="117"/>
    </row>
    <row r="20" spans="1:6" s="2" customFormat="1" ht="51" x14ac:dyDescent="0.35">
      <c r="A20" s="114">
        <v>45923</v>
      </c>
      <c r="B20" s="116" t="s">
        <v>219</v>
      </c>
      <c r="C20" s="111" t="s">
        <v>52</v>
      </c>
      <c r="D20" s="116" t="s">
        <v>218</v>
      </c>
      <c r="E20" s="110">
        <v>1999</v>
      </c>
      <c r="F20" s="117"/>
    </row>
    <row r="21" spans="1:6" s="2" customFormat="1" ht="25.5" x14ac:dyDescent="0.35">
      <c r="A21" s="114">
        <v>45919</v>
      </c>
      <c r="B21" s="116" t="s">
        <v>220</v>
      </c>
      <c r="C21" s="111" t="s">
        <v>52</v>
      </c>
      <c r="D21" s="116" t="s">
        <v>221</v>
      </c>
      <c r="E21" s="110">
        <v>700</v>
      </c>
      <c r="F21" s="117"/>
    </row>
    <row r="22" spans="1:6" s="2" customFormat="1" ht="25.5" x14ac:dyDescent="0.35">
      <c r="A22" s="114">
        <v>45919</v>
      </c>
      <c r="B22" s="116" t="s">
        <v>222</v>
      </c>
      <c r="C22" s="111" t="s">
        <v>52</v>
      </c>
      <c r="D22" s="116" t="s">
        <v>206</v>
      </c>
      <c r="E22" s="110" t="s">
        <v>201</v>
      </c>
      <c r="F22" s="117"/>
    </row>
    <row r="23" spans="1:6" s="2" customFormat="1" ht="38.25" x14ac:dyDescent="0.35">
      <c r="A23" s="114">
        <v>45923</v>
      </c>
      <c r="B23" s="116" t="s">
        <v>223</v>
      </c>
      <c r="C23" s="111" t="s">
        <v>51</v>
      </c>
      <c r="D23" s="116" t="s">
        <v>224</v>
      </c>
      <c r="E23" s="110">
        <v>550</v>
      </c>
      <c r="F23" s="117"/>
    </row>
    <row r="24" spans="1:6" s="2" customFormat="1" ht="38.25" x14ac:dyDescent="0.35">
      <c r="A24" s="114">
        <v>45940</v>
      </c>
      <c r="B24" s="116" t="s">
        <v>225</v>
      </c>
      <c r="C24" s="111" t="s">
        <v>52</v>
      </c>
      <c r="D24" s="116" t="s">
        <v>226</v>
      </c>
      <c r="E24" s="110">
        <v>4019.25</v>
      </c>
      <c r="F24" s="117" t="s">
        <v>227</v>
      </c>
    </row>
    <row r="25" spans="1:6" s="2" customFormat="1" ht="25.5" x14ac:dyDescent="0.35">
      <c r="A25" s="114">
        <v>45945</v>
      </c>
      <c r="B25" s="116" t="s">
        <v>228</v>
      </c>
      <c r="C25" s="111" t="s">
        <v>51</v>
      </c>
      <c r="D25" s="116" t="s">
        <v>229</v>
      </c>
      <c r="E25" s="110" t="s">
        <v>207</v>
      </c>
      <c r="F25" s="117" t="s">
        <v>230</v>
      </c>
    </row>
    <row r="26" spans="1:6" s="2" customFormat="1" ht="25.5" x14ac:dyDescent="0.35">
      <c r="A26" s="114">
        <v>45960</v>
      </c>
      <c r="B26" s="116" t="s">
        <v>231</v>
      </c>
      <c r="C26" s="111" t="s">
        <v>51</v>
      </c>
      <c r="D26" s="116" t="s">
        <v>232</v>
      </c>
      <c r="E26" s="110">
        <v>50</v>
      </c>
      <c r="F26" s="117"/>
    </row>
    <row r="27" spans="1:6" s="2" customFormat="1" ht="38.25" x14ac:dyDescent="0.35">
      <c r="A27" s="114">
        <v>45982</v>
      </c>
      <c r="B27" s="116" t="s">
        <v>233</v>
      </c>
      <c r="C27" s="111" t="s">
        <v>51</v>
      </c>
      <c r="D27" s="116" t="s">
        <v>214</v>
      </c>
      <c r="E27" s="110">
        <v>2590</v>
      </c>
      <c r="F27" s="117"/>
    </row>
    <row r="28" spans="1:6" s="2" customFormat="1" ht="25.5" x14ac:dyDescent="0.35">
      <c r="A28" s="114">
        <v>46001</v>
      </c>
      <c r="B28" s="116" t="s">
        <v>234</v>
      </c>
      <c r="C28" s="111" t="s">
        <v>51</v>
      </c>
      <c r="D28" s="116" t="s">
        <v>235</v>
      </c>
      <c r="E28" s="110" t="s">
        <v>207</v>
      </c>
      <c r="F28" s="117" t="s">
        <v>236</v>
      </c>
    </row>
    <row r="29" spans="1:6" s="2" customFormat="1" ht="38.25" x14ac:dyDescent="0.35">
      <c r="A29" s="114">
        <v>46048</v>
      </c>
      <c r="B29" s="116" t="s">
        <v>237</v>
      </c>
      <c r="C29" s="111" t="s">
        <v>52</v>
      </c>
      <c r="D29" s="116" t="s">
        <v>232</v>
      </c>
      <c r="E29" s="110" t="s">
        <v>207</v>
      </c>
      <c r="F29" s="117" t="s">
        <v>238</v>
      </c>
    </row>
    <row r="30" spans="1:6" s="2" customFormat="1" ht="38.25" x14ac:dyDescent="0.35">
      <c r="A30" s="114">
        <v>46069</v>
      </c>
      <c r="B30" s="116" t="s">
        <v>239</v>
      </c>
      <c r="C30" s="111" t="s">
        <v>51</v>
      </c>
      <c r="D30" s="116" t="s">
        <v>240</v>
      </c>
      <c r="E30" s="110">
        <v>50</v>
      </c>
      <c r="F30" s="117"/>
    </row>
    <row r="31" spans="1:6" s="2" customFormat="1" ht="38.25" x14ac:dyDescent="0.35">
      <c r="A31" s="114">
        <v>46073</v>
      </c>
      <c r="B31" s="116" t="s">
        <v>241</v>
      </c>
      <c r="C31" s="111" t="s">
        <v>52</v>
      </c>
      <c r="D31" s="116" t="s">
        <v>242</v>
      </c>
      <c r="E31" s="110" t="s">
        <v>207</v>
      </c>
      <c r="F31" s="117"/>
    </row>
    <row r="32" spans="1:6" s="2" customFormat="1" ht="38.25" x14ac:dyDescent="0.35">
      <c r="A32" s="114">
        <v>46092</v>
      </c>
      <c r="B32" s="116" t="s">
        <v>243</v>
      </c>
      <c r="C32" s="111" t="s">
        <v>52</v>
      </c>
      <c r="D32" s="116" t="s">
        <v>244</v>
      </c>
      <c r="E32" s="110" t="s">
        <v>207</v>
      </c>
      <c r="F32" s="117" t="s">
        <v>245</v>
      </c>
    </row>
    <row r="33" spans="1:7" s="2" customFormat="1" ht="38.25" x14ac:dyDescent="0.35">
      <c r="A33" s="114">
        <v>46097</v>
      </c>
      <c r="B33" s="116" t="s">
        <v>246</v>
      </c>
      <c r="C33" s="111" t="s">
        <v>51</v>
      </c>
      <c r="D33" s="116" t="s">
        <v>214</v>
      </c>
      <c r="E33" s="110" t="s">
        <v>207</v>
      </c>
      <c r="F33" s="117"/>
    </row>
    <row r="34" spans="1:7" s="2" customFormat="1" x14ac:dyDescent="0.35">
      <c r="A34" s="100"/>
      <c r="B34" s="105"/>
      <c r="C34" s="107"/>
      <c r="D34" s="105"/>
      <c r="E34" s="108"/>
      <c r="F34" s="106"/>
    </row>
    <row r="35" spans="1:7" s="2" customFormat="1" hidden="1" x14ac:dyDescent="0.35">
      <c r="A35" s="78"/>
      <c r="B35" s="83"/>
      <c r="C35" s="85"/>
      <c r="D35" s="83"/>
      <c r="E35" s="86"/>
      <c r="F35" s="84"/>
    </row>
    <row r="36" spans="1:7" ht="34.5" customHeight="1" x14ac:dyDescent="0.35">
      <c r="A36" s="96" t="s">
        <v>247</v>
      </c>
      <c r="B36" s="97" t="s">
        <v>248</v>
      </c>
      <c r="C36" s="98">
        <f>C37+C38</f>
        <v>22</v>
      </c>
      <c r="D36" s="99"/>
      <c r="E36" s="125"/>
      <c r="F36" s="125"/>
      <c r="G36" s="2"/>
    </row>
    <row r="37" spans="1:7" ht="25.5" customHeight="1" x14ac:dyDescent="0.4">
      <c r="A37" s="40"/>
      <c r="B37" s="41" t="s">
        <v>51</v>
      </c>
      <c r="C37" s="42">
        <f>COUNTIF(C11:C35,'Summary and sign-off'!A45)</f>
        <v>12</v>
      </c>
      <c r="D37" s="14"/>
      <c r="E37" s="15"/>
      <c r="F37" s="16"/>
    </row>
    <row r="38" spans="1:7" ht="25.5" customHeight="1" x14ac:dyDescent="0.4">
      <c r="A38" s="40"/>
      <c r="B38" s="41" t="s">
        <v>52</v>
      </c>
      <c r="C38" s="42">
        <f>COUNTIF(C11:C35,'Summary and sign-off'!A46)</f>
        <v>10</v>
      </c>
      <c r="D38" s="14"/>
      <c r="E38" s="15"/>
      <c r="F38" s="16"/>
    </row>
    <row r="39" spans="1:7" ht="13.15" x14ac:dyDescent="0.4">
      <c r="A39" s="17"/>
      <c r="B39" s="18"/>
      <c r="C39" s="17"/>
      <c r="D39" s="19"/>
      <c r="E39" s="19"/>
      <c r="F39" s="17"/>
    </row>
    <row r="40" spans="1:7" ht="13.15" x14ac:dyDescent="0.4">
      <c r="A40" s="18" t="s">
        <v>189</v>
      </c>
      <c r="B40" s="18"/>
      <c r="C40" s="18"/>
      <c r="D40" s="18"/>
      <c r="E40" s="18"/>
      <c r="F40" s="18"/>
    </row>
    <row r="41" spans="1:7" ht="12.6" customHeight="1" x14ac:dyDescent="0.35">
      <c r="A41" s="20" t="s">
        <v>132</v>
      </c>
      <c r="B41" s="17"/>
      <c r="C41" s="17"/>
      <c r="D41" s="17"/>
      <c r="E41" s="17"/>
    </row>
    <row r="42" spans="1:7" ht="13.15" x14ac:dyDescent="0.4">
      <c r="A42" s="20" t="s">
        <v>33</v>
      </c>
      <c r="B42" s="19"/>
      <c r="C42" s="17"/>
      <c r="D42" s="17"/>
      <c r="E42" s="17"/>
      <c r="F42" s="17"/>
    </row>
    <row r="43" spans="1:7" ht="13.15" x14ac:dyDescent="0.4">
      <c r="A43" s="20" t="s">
        <v>249</v>
      </c>
      <c r="B43" s="21"/>
      <c r="C43" s="21"/>
      <c r="D43" s="21"/>
      <c r="E43" s="21"/>
      <c r="F43" s="21"/>
    </row>
    <row r="44" spans="1:7" ht="12.75" customHeight="1" x14ac:dyDescent="0.35">
      <c r="A44" s="20" t="s">
        <v>250</v>
      </c>
      <c r="B44" s="17"/>
      <c r="C44" s="17"/>
      <c r="D44" s="17"/>
      <c r="E44" s="17"/>
      <c r="F44" s="17"/>
    </row>
    <row r="45" spans="1:7" ht="12.95" customHeight="1" x14ac:dyDescent="0.35">
      <c r="A45" s="20" t="s">
        <v>251</v>
      </c>
      <c r="B45" s="17"/>
      <c r="C45" s="17"/>
      <c r="D45" s="17"/>
      <c r="E45" s="17"/>
      <c r="F45" s="17"/>
    </row>
    <row r="46" spans="1:7" x14ac:dyDescent="0.35">
      <c r="A46" s="20" t="s">
        <v>252</v>
      </c>
      <c r="C46" s="17"/>
      <c r="D46" s="17"/>
      <c r="E46" s="17"/>
      <c r="F46" s="17"/>
    </row>
    <row r="47" spans="1:7" ht="12.75" customHeight="1" x14ac:dyDescent="0.35">
      <c r="A47" s="20" t="s">
        <v>148</v>
      </c>
      <c r="B47" s="20"/>
      <c r="C47" s="22"/>
      <c r="D47" s="22"/>
      <c r="E47" s="22"/>
      <c r="F47" s="22"/>
    </row>
    <row r="48" spans="1:7" ht="12.75" customHeight="1" x14ac:dyDescent="0.35">
      <c r="A48" s="20"/>
      <c r="B48" s="20"/>
      <c r="C48" s="22"/>
      <c r="D48" s="22"/>
      <c r="E48" s="22"/>
      <c r="F48" s="22"/>
    </row>
    <row r="49" spans="1:6" ht="12.75" hidden="1" customHeight="1" x14ac:dyDescent="0.35">
      <c r="A49" s="20"/>
      <c r="B49" s="20"/>
      <c r="C49" s="22"/>
      <c r="D49" s="22"/>
      <c r="E49" s="22"/>
      <c r="F49" s="22"/>
    </row>
    <row r="50" spans="1:6" x14ac:dyDescent="0.35"/>
    <row r="51" spans="1:6" x14ac:dyDescent="0.35"/>
    <row r="52" spans="1:6" ht="13.15" hidden="1" x14ac:dyDescent="0.4">
      <c r="A52" s="18"/>
      <c r="B52" s="18"/>
      <c r="C52" s="18"/>
      <c r="D52" s="18"/>
      <c r="E52" s="18"/>
      <c r="F52" s="18"/>
    </row>
    <row r="53" spans="1:6" ht="13.15" hidden="1" x14ac:dyDescent="0.4">
      <c r="A53" s="18"/>
      <c r="B53" s="18"/>
      <c r="C53" s="18"/>
      <c r="D53" s="18"/>
      <c r="E53" s="18"/>
      <c r="F53" s="18"/>
    </row>
    <row r="54" spans="1:6" ht="13.15" hidden="1" x14ac:dyDescent="0.4">
      <c r="A54" s="18"/>
      <c r="B54" s="18"/>
      <c r="C54" s="18"/>
      <c r="D54" s="18"/>
      <c r="E54" s="18"/>
      <c r="F54" s="18"/>
    </row>
    <row r="55" spans="1:6" ht="13.15" hidden="1" x14ac:dyDescent="0.4">
      <c r="A55" s="18"/>
      <c r="B55" s="18"/>
      <c r="C55" s="18"/>
      <c r="D55" s="18"/>
      <c r="E55" s="18"/>
      <c r="F55" s="18"/>
    </row>
    <row r="56" spans="1:6" ht="13.15" hidden="1" x14ac:dyDescent="0.4">
      <c r="A56" s="18"/>
      <c r="B56" s="18"/>
      <c r="C56" s="18"/>
      <c r="D56" s="18"/>
      <c r="E56" s="18"/>
      <c r="F56" s="18"/>
    </row>
    <row r="57" spans="1:6" x14ac:dyDescent="0.35"/>
    <row r="58" spans="1:6" x14ac:dyDescent="0.35"/>
    <row r="59" spans="1:6" x14ac:dyDescent="0.35"/>
    <row r="60" spans="1:6" x14ac:dyDescent="0.35"/>
    <row r="61" spans="1:6" x14ac:dyDescent="0.35"/>
    <row r="62" spans="1:6" x14ac:dyDescent="0.35"/>
    <row r="63" spans="1:6" x14ac:dyDescent="0.35"/>
    <row r="64" spans="1:6" x14ac:dyDescent="0.35"/>
    <row r="65" x14ac:dyDescent="0.35"/>
    <row r="66" x14ac:dyDescent="0.35"/>
    <row r="67" x14ac:dyDescent="0.35"/>
    <row r="68" x14ac:dyDescent="0.35"/>
    <row r="69" x14ac:dyDescent="0.35"/>
    <row r="70" x14ac:dyDescent="0.35"/>
    <row r="71" x14ac:dyDescent="0.35"/>
    <row r="74" x14ac:dyDescent="0.35"/>
    <row r="75" x14ac:dyDescent="0.35"/>
    <row r="76" x14ac:dyDescent="0.35"/>
    <row r="77" x14ac:dyDescent="0.35"/>
    <row r="78" x14ac:dyDescent="0.35"/>
  </sheetData>
  <sheetProtection algorithmName="SHA-512" hashValue="oJRD2dihoFlteDBlvKUOTBHXmIABfI1q+aP+v5rq++zcUWtYl8CjxvPyzDFwVgW/XGDZ+mjOKXfZ9RAJDhOJzg==" saltValue="IEcd5MUXPciFz9tFqx4+yA==" spinCount="100000" sheet="1" objects="1" scenarios="1" selectLockedCells="1" selectUnlockedCells="1"/>
  <dataConsolidate/>
  <mergeCells count="10">
    <mergeCell ref="E36:F36"/>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34 A3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&amp;C&amp;"Aptos"&amp;11&amp;K000000 IN-CONFIDENCE - INTERNAL&amp;1#_x000D_</oddHeader>
    <oddFooter>&amp;LCE Expense Disclosure Workbook 2018&amp;C_x000D_&amp;1#&amp;"Aptos"&amp;11&amp;K000000 IN-CONFIDENCE - INTERNAL&amp;RWorksheet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C11:C35</xm:sqref>
        </x14:dataValidation>
        <x14:dataValidation type="list" errorStyle="information" operator="greaterThan" allowBlank="1" showInputMessage="1" prompt="Provide specific $ value if possible" xr:uid="{00000000-0002-0000-0500-000003000000}">
          <x14:formula1>
            <xm:f>'Summary and sign-off'!$A$39:$A$44</xm:f>
          </x14:formula1>
          <xm:sqref>E11:E35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fc1b479d-2f4c-4731-ac2b-718bffb3d6e1" ContentTypeId="0x0101006BADA0C681F96B49B638146E78350918"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cf60e82f-9718-4f0a-b934-730fce36dab6">CMSFINP-493011753-32513</_dlc_DocId>
    <_dlc_DocIdUrl xmlns="cf60e82f-9718-4f0a-b934-730fce36dab6">
      <Url>https://electricityauthority.sharepoint.com/sites/FinanceTeam/_layouts/15/DocIdRedir.aspx?ID=CMSFINP-493011753-32513</Url>
      <Description>CMSFINP-493011753-32513</Description>
    </_dlc_DocIdUrl>
    <h1736067b4e84050a5044872bc775d0c xmlns="f107e257-9ccf-49cc-ace4-48681e2a3139" xsi:nil="true"/>
    <TaxCatchAll xmlns="9a348ff4-37a4-4c9d-a731-0759d01652e4">
      <Value>12</Value>
      <Value>3</Value>
    </TaxCatchAll>
    <o5bf2cb19629447f9a2359cc65ce1ab0 xmlns="f107e257-9ccf-49cc-ace4-48681e2a3139" xsi:nil="true"/>
    <MigratedDocNum xmlns="f107e257-9ccf-49cc-ace4-48681e2a3139" xsi:nil="true"/>
    <MigratedFileID xmlns="f107e257-9ccf-49cc-ace4-48681e2a3139" xsi:nil="true"/>
  </documentManagement>
</p:properties>
</file>

<file path=customXml/item4.xml><?xml version="1.0" encoding="utf-8"?>
<ct:contentTypeSchema xmlns:ct="http://schemas.microsoft.com/office/2006/metadata/contentType" xmlns:ma="http://schemas.microsoft.com/office/2006/metadata/properties/metaAttributes" ct:_="" ma:_="" ma:contentTypeName="EA Document" ma:contentTypeID="0x0101006BADA0C681F96B49B638146E7835091800465DC8074EE3C04A901DB922925B5459" ma:contentTypeVersion="25" ma:contentTypeDescription="" ma:contentTypeScope="" ma:versionID="9745b4643d65b33704d6a3165acb8688">
  <xsd:schema xmlns:xsd="http://www.w3.org/2001/XMLSchema" xmlns:xs="http://www.w3.org/2001/XMLSchema" xmlns:p="http://schemas.microsoft.com/office/2006/metadata/properties" xmlns:ns2="f107e257-9ccf-49cc-ace4-48681e2a3139" xmlns:ns3="9a348ff4-37a4-4c9d-a731-0759d01652e4" xmlns:ns4="cf60e82f-9718-4f0a-b934-730fce36dab6" targetNamespace="http://schemas.microsoft.com/office/2006/metadata/properties" ma:root="true" ma:fieldsID="d160b31316971e2de73f4d1d1ffdb9b6" ns2:_="" ns3:_="" ns4:_="">
    <xsd:import namespace="f107e257-9ccf-49cc-ace4-48681e2a3139"/>
    <xsd:import namespace="9a348ff4-37a4-4c9d-a731-0759d01652e4"/>
    <xsd:import namespace="cf60e82f-9718-4f0a-b934-730fce36dab6"/>
    <xsd:element name="properties">
      <xsd:complexType>
        <xsd:sequence>
          <xsd:element name="documentManagement">
            <xsd:complexType>
              <xsd:all>
                <xsd:element ref="ns2:MigratedFileID" minOccurs="0"/>
                <xsd:element ref="ns2:MigratedDocNum" minOccurs="0"/>
                <xsd:element ref="ns2:h1736067b4e84050a5044872bc775d0c" minOccurs="0"/>
                <xsd:element ref="ns3:TaxCatchAll" minOccurs="0"/>
                <xsd:element ref="ns3:TaxCatchAllLabel" minOccurs="0"/>
                <xsd:element ref="ns2:o5bf2cb19629447f9a2359cc65ce1ab0"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7e257-9ccf-49cc-ace4-48681e2a3139" elementFormDefault="qualified">
    <xsd:import namespace="http://schemas.microsoft.com/office/2006/documentManagement/types"/>
    <xsd:import namespace="http://schemas.microsoft.com/office/infopath/2007/PartnerControls"/>
    <xsd:element name="MigratedFileID" ma:index="4" nillable="true" ma:displayName="iM File ID" ma:indexed="true" ma:internalName="MigratedFileID">
      <xsd:simpleType>
        <xsd:restriction base="dms:Text">
          <xsd:maxLength value="15"/>
        </xsd:restriction>
      </xsd:simpleType>
    </xsd:element>
    <xsd:element name="MigratedDocNum" ma:index="5" nillable="true" ma:displayName="iM Document Number" ma:decimals="1" ma:description="The document number of this document as migrated from iManage" ma:indexed="true" ma:internalName="MigratedDocNum" ma:percentage="FALSE">
      <xsd:simpleType>
        <xsd:restriction base="dms:Number"/>
      </xsd:simpleType>
    </xsd:element>
    <xsd:element name="h1736067b4e84050a5044872bc775d0c" ma:index="8" nillable="true" ma:displayName="EAActivity_0" ma:hidden="true" ma:internalName="h1736067b4e84050a5044872bc775d0c">
      <xsd:simpleType>
        <xsd:restriction base="dms:Note"/>
      </xsd:simpleType>
    </xsd:element>
    <xsd:element name="o5bf2cb19629447f9a2359cc65ce1ab0" ma:index="14" nillable="true" ma:displayName="EACode_0" ma:hidden="true" ma:internalName="o5bf2cb19629447f9a2359cc65ce1ab0">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348ff4-37a4-4c9d-a731-0759d01652e4"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f5646c96-3148-4646-9bab-c4a4ca8f2c17}" ma:internalName="TaxCatchAll" ma:showField="CatchAllData" ma:web="cf60e82f-9718-4f0a-b934-730fce36dab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5646c96-3148-4646-9bab-c4a4ca8f2c17}" ma:internalName="TaxCatchAllLabel" ma:readOnly="true" ma:showField="CatchAllDataLabel" ma:web="cf60e82f-9718-4f0a-b934-730fce36da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60e82f-9718-4f0a-b934-730fce36dab6"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ECFBB8-DB6D-4156-A92F-14D4F310FEBD}">
  <ds:schemaRefs>
    <ds:schemaRef ds:uri="Microsoft.SharePoint.Taxonomy.ContentTypeSync"/>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cf60e82f-9718-4f0a-b934-730fce36dab6"/>
    <ds:schemaRef ds:uri="f107e257-9ccf-49cc-ace4-48681e2a3139"/>
    <ds:schemaRef ds:uri="9a348ff4-37a4-4c9d-a731-0759d01652e4"/>
  </ds:schemaRefs>
</ds:datastoreItem>
</file>

<file path=customXml/itemProps4.xml><?xml version="1.0" encoding="utf-8"?>
<ds:datastoreItem xmlns:ds="http://schemas.openxmlformats.org/officeDocument/2006/customXml" ds:itemID="{2E52DBC4-ED23-425A-B134-52DBC27127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7e257-9ccf-49cc-ace4-48681e2a3139"/>
    <ds:schemaRef ds:uri="9a348ff4-37a4-4c9d-a731-0759d01652e4"/>
    <ds:schemaRef ds:uri="cf60e82f-9718-4f0a-b934-730fce36da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C6A401E-B983-48F3-ADF0-8594D7EE483B}">
  <ds:schemaRefs>
    <ds:schemaRef ds:uri="http://schemas.microsoft.com/sharepoint/v3/contenttype/forms"/>
  </ds:schemaRefs>
</ds:datastoreItem>
</file>

<file path=docMetadata/LabelInfo.xml><?xml version="1.0" encoding="utf-8"?>
<clbl:labelList xmlns:clbl="http://schemas.microsoft.com/office/2020/mipLabelMetadata">
  <clbl:label id="{d0014073-494d-49d2-b0f4-739a7de9ca51}" enabled="1" method="Privileged" siteId="{01ce6efc-7935-414f-b831-2b1d356f92e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Kathryn Chin</cp:lastModifiedBy>
  <cp:revision/>
  <dcterms:created xsi:type="dcterms:W3CDTF">2010-10-17T20:59:02Z</dcterms:created>
  <dcterms:modified xsi:type="dcterms:W3CDTF">2026-07-29T23:15:49Z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0x0101006BADA0C681F96B49B638146E7835091800465DC8074EE3C04A901DB922925B5459</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7d619c65-3ae6-41ec-a8e4-6b1a932f2e43</vt:lpwstr>
  </property>
  <property fmtid="{D5CDD505-2E9C-101B-9397-08002B2CF9AE}" pid="10" name="SharedWithUsers">
    <vt:lpwstr>87;#Ken Smart;#157;#Nehalkumar patel</vt:lpwstr>
  </property>
  <property fmtid="{D5CDD505-2E9C-101B-9397-08002B2CF9AE}" pid="11" name="EACode">
    <vt:lpwstr>12;#Reporting|8fbdc1cd-d563-42ea-912b-8cf3eaecbd10</vt:lpwstr>
  </property>
  <property fmtid="{D5CDD505-2E9C-101B-9397-08002B2CF9AE}" pid="12" name="o5bf2cb19629447f9a2359cc65ce1ab00">
    <vt:lpwstr>Reporting|8fbdc1cd-d563-42ea-912b-8cf3eaecbd10</vt:lpwstr>
  </property>
  <property fmtid="{D5CDD505-2E9C-101B-9397-08002B2CF9AE}" pid="13" name="h1736067b4e84050a5044872bc775d0c0">
    <vt:lpwstr>Finance|4fe3679c-453a-469c-889b-7173d017f8e6</vt:lpwstr>
  </property>
  <property fmtid="{D5CDD505-2E9C-101B-9397-08002B2CF9AE}" pid="14" name="MediaServiceImageTags">
    <vt:lpwstr/>
  </property>
  <property fmtid="{D5CDD505-2E9C-101B-9397-08002B2CF9AE}" pid="15" name="EAActivity">
    <vt:lpwstr>3;#Finance|4fe3679c-453a-469c-889b-7173d017f8e6</vt:lpwstr>
  </property>
  <property fmtid="{D5CDD505-2E9C-101B-9397-08002B2CF9AE}" pid="16" name="lcf76f155ced4ddcb4097134ff3c332f">
    <vt:lpwstr/>
  </property>
</Properties>
</file>