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PearsonLo\Desktop\About us\"/>
    </mc:Choice>
  </mc:AlternateContent>
  <xr:revisionPtr revIDLastSave="0" documentId="8_{B43CC6E7-91BB-4AF8-B442-274E595CC1FA}" xr6:coauthVersionLast="47" xr6:coauthVersionMax="47" xr10:uidLastSave="{00000000-0000-0000-0000-000000000000}"/>
  <bookViews>
    <workbookView xWindow="-98" yWindow="-98" windowWidth="20715" windowHeight="13425" tabRatio="699" activeTab="1" xr2:uid="{00000000-000D-0000-FFFF-FFFF00000000}"/>
  </bookViews>
  <sheets>
    <sheet name="Guidance for agencies" sheetId="14"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expenses'!$A$1:$E$62</definedName>
    <definedName name="_xlnm.Print_Area" localSheetId="5">'Gifts and benefits'!$A$1:$F$27</definedName>
    <definedName name="_xlnm.Print_Area" localSheetId="0">'Guidance for agencies'!$A$1:$A$58</definedName>
    <definedName name="_xlnm.Print_Area" localSheetId="3">Hospitality!$A$1:$E$25</definedName>
    <definedName name="_xlnm.Print_Area" localSheetId="1">'Summary and sign-off'!$A$1:$F$17</definedName>
    <definedName name="_xlnm.Print_Area" localSheetId="2">Travel!$A$1:$E$47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 l="1"/>
  <c r="D25" i="4" l="1"/>
  <c r="C62" i="3"/>
  <c r="C25" i="2"/>
  <c r="C33" i="1"/>
  <c r="C45" i="1"/>
  <c r="C1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62" i="3" s="1"/>
  <c r="F57" i="13"/>
  <c r="D45" i="1" s="1"/>
  <c r="F56" i="13"/>
  <c r="D33" i="1" s="1"/>
  <c r="F55" i="13"/>
  <c r="D17" i="1" s="1"/>
  <c r="C13" i="13"/>
  <c r="C12" i="13"/>
  <c r="C11" i="13"/>
  <c r="C16" i="13" l="1"/>
  <c r="C17" i="13"/>
  <c r="B5" i="4" l="1"/>
  <c r="B4" i="4"/>
  <c r="B5" i="3"/>
  <c r="B4" i="3"/>
  <c r="B5" i="2"/>
  <c r="B4" i="2"/>
  <c r="B5" i="1"/>
  <c r="B4" i="1"/>
  <c r="C15" i="13" l="1"/>
  <c r="F12" i="13" l="1"/>
  <c r="C25" i="4"/>
  <c r="F11" i="13" s="1"/>
  <c r="F13" i="13" l="1"/>
  <c r="B45" i="1"/>
  <c r="B17" i="13" s="1"/>
  <c r="B33" i="1"/>
  <c r="B17" i="1"/>
  <c r="B15" i="13" s="1"/>
  <c r="B16" i="13" l="1"/>
  <c r="B62" i="3"/>
  <c r="B13" i="13" s="1"/>
  <c r="B25" i="2"/>
  <c r="B12" i="13" s="1"/>
  <c r="B11" i="13" l="1"/>
  <c r="B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988165A9-599B-432F-9CC7-A898791640DE}">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<sst xmlns="http://schemas.openxmlformats.org/spreadsheetml/2006/main" count="376" uniqueCount="205">
  <si>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</si>
  <si>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</si>
  <si>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</si>
  <si>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</si>
  <si>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</si>
  <si>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</si>
  <si>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</si>
  <si>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</si>
  <si>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</si>
  <si>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</si>
  <si>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</si>
  <si>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</si>
  <si>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</si>
  <si>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</si>
  <si>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</si>
  <si>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</si>
  <si>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</si>
  <si>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</si>
  <si>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</si>
  <si>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</si>
  <si>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</si>
  <si>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</si>
  <si>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</si>
  <si>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</si>
  <si>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</si>
  <si>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</si>
  <si>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</si>
  <si>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</si>
  <si>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</si>
  <si>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</si>
  <si>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</si>
  <si>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</si>
  <si>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</si>
  <si>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</si>
  <si>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</si>
  <si>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</si>
  <si>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</si>
  <si>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</si>
  <si>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</si>
  <si>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</si>
  <si>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</si>
  <si>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</si>
  <si>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</si>
  <si>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</si>
  <si>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</si>
  <si>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</si>
  <si>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</si>
  <si>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</si>
  <si>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</si>
  <si>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</si>
  <si>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</si>
  <si>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</si>
  <si>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</si>
  <si>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</si>
  <si>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</si>
  <si>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</si>
  <si>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</si>
  <si>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</si>
  <si>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</si>
  <si>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</si>
  <si>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</si>
  <si>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</si>
  <si>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</si>
  <si>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</si>
  <si>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</si>
  <si>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</si>
  <si>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</si>
  <si>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</si>
  <si>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</si>
  <si>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</si>
  <si>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</si>
  <si>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</si>
  <si>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</si>
  <si>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</si>
  <si>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</si>
  <si>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</si>
  <si>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</si>
  <si>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</si>
  <si>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</si>
  <si>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</si>
  <si>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</si>
  <si>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</si>
  <si>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</si>
  <si>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</si>
  <si>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</si>
  <si>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</si>
  <si>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</si>
  <si>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</si>
  <si>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</si>
  <si>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</si>
  <si>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</si>
  <si>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</si>
  <si>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</si>
  <si>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</si>
  <si>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</si>
  <si>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</si>
  <si>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</si>
  <si>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</si>
  <si>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</si>
  <si>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</si>
  <si>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</si>
  <si>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</si>
  <si>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</si>
  <si>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</si>
  <si>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</si>
  <si>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</si>
  <si>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</si>
  <si>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</si>
  <si>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</si>
  <si>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</si>
  <si>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</si>
  <si>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</si>
  <si>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</si>
  <si>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</si>
  <si>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</si>
  <si>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</si>
  <si>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</si>
  <si>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</si>
  <si>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</si>
  <si>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</si>
  <si>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</si>
  <si>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James Stevenson-Wallace</t>
  </si>
  <si>
    <t>Wellington</t>
  </si>
  <si>
    <t>N/A</t>
  </si>
  <si>
    <t>Car park</t>
  </si>
  <si>
    <t>Data</t>
  </si>
  <si>
    <t>Monthly mobile data - Surface Pro</t>
  </si>
  <si>
    <t>Monthly mobile phone charges</t>
  </si>
  <si>
    <t>No international travel in this period.</t>
  </si>
  <si>
    <t>No local travel in this period.</t>
  </si>
  <si>
    <t>No gifts were accepted or declined in the period.</t>
  </si>
  <si>
    <t>Board Chair, Dr Nicola Crauford</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</si>
  <si>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</si>
  <si>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</si>
  <si>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</si>
  <si>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</si>
  <si>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</si>
  <si>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</si>
  <si>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</si>
  <si>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</si>
  <si>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</si>
  <si>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</si>
  <si>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</si>
  <si>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</si>
  <si>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</si>
  <si>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</si>
  <si>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</si>
  <si>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</si>
  <si>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</si>
  <si>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</si>
  <si>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</si>
  <si>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</si>
  <si>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</si>
  <si>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</si>
  <si>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</si>
  <si>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</si>
  <si>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</si>
  <si>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</si>
  <si>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</si>
  <si>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</si>
  <si>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</si>
  <si>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</si>
  <si>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</si>
  <si>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</si>
  <si>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</si>
  <si>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</si>
  <si>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</si>
  <si>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</si>
  <si>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</si>
  <si>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</si>
  <si>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</si>
  <si>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</si>
  <si>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</si>
  <si>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</si>
  <si>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</si>
  <si>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</si>
  <si>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</si>
  <si>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</si>
  <si>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</si>
  <si>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</si>
  <si>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</si>
  <si>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No hospitality was provided in this period.</t>
  </si>
  <si>
    <t>Phone</t>
  </si>
  <si>
    <t>Flight - 1 person, return Wellington to Christchurch</t>
  </si>
  <si>
    <t>Christchurch</t>
  </si>
  <si>
    <t>Attendance at Energy Excellence Awards 2022</t>
  </si>
  <si>
    <t>Taxi - 2 trips</t>
  </si>
  <si>
    <t>Attendance at Contact Energy Board Meeting and site visit</t>
  </si>
  <si>
    <t>Flight - 1 person, return Wellington to Taupo</t>
  </si>
  <si>
    <t>Taupo</t>
  </si>
  <si>
    <t>Annual membership to Institute of Directors in New Zealand (01/02/22-31/01/23)</t>
  </si>
  <si>
    <t>Annual membership</t>
  </si>
  <si>
    <t>Car park rental - monthly Harbour Tower</t>
  </si>
  <si>
    <t>Car park rental - monthly rent holiday AON Centre</t>
  </si>
  <si>
    <t>3 - 5 October 2021</t>
  </si>
  <si>
    <t>Attendance to Board and Stakeholder Meetings</t>
  </si>
  <si>
    <t>Flight - 1 person, return Wellington to Auckland</t>
  </si>
  <si>
    <t>Auckland</t>
  </si>
  <si>
    <t>Note: costs incurred relate to amendment fees due to the Covid-19 level 2 and 3 restrictions.</t>
  </si>
  <si>
    <t>Car park rental - monthly</t>
  </si>
  <si>
    <t>Attendance at Meet the Chief Executive: Gretta Stephens, NZ Steele, hosted by Energy Resources</t>
  </si>
  <si>
    <t>Conferencce</t>
  </si>
  <si>
    <t>Attendance at Electricity Authority Board and Strategy meetings</t>
  </si>
  <si>
    <t>Catering</t>
  </si>
  <si>
    <t>Attendance at Electricity Authority Board / Senior Leadership Strategy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</si>
</sst>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39" x14ac:knownFonts="1">
    <font>
      <sz val="10"/>
      <color theme="1"/>
      <name val="Arial"/>
      <family val="2"/>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0"/>
      <color theme="10"/>
      <name val="Arial"/>
      <family val="2"/>
    </font>
    <font>
      <sz val="11"/>
      <color rgb="FFFF0000"/>
      <name val="Arial"/>
      <family val="2"/>
    </font>
    <font>
      <u/>
      <sz val="11"/>
      <color theme="10"/>
      <name val="Arial"/>
      <family val="2"/>
    </font>
    <font>
      <sz val="11"/>
      <name val="Arial"/>
      <family val="2"/>
    </font>
    <font>
      <b/>
      <sz val="11"/>
      <name val="Arial"/>
      <family val="2"/>
    </font>
    <font>
      <sz val="11"/>
      <color theme="1"/>
      <name val="Arial"/>
      <family val="2"/>
    </font>
    <font>
      <sz val="11"/>
      <color theme="10"/>
      <name val="Arial"/>
      <family val="2"/>
    </font>
    <font>
      <u/>
      <sz val="11"/>
      <color rgb="FF0070C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9">
    <xf numFmtId="0" fontId="0" fillId="0" borderId="0"/>
    <xf numFmtId="165" fontId="21" fillId="0" borderId="0" applyFont="0" applyFill="0" applyBorder="0" applyAlignment="0" applyProtection="0"/>
    <xf numFmtId="0" fontId="31" fillId="0" borderId="0" applyNumberFormat="0" applyFill="0" applyBorder="0" applyAlignment="0" applyProtection="0"/>
    <xf numFmtId="0" fontId="2" fillId="0" borderId="0"/>
    <xf numFmtId="168" fontId="2" fillId="0" borderId="0" applyFont="0" applyFill="0" applyBorder="0" applyAlignment="0" applyProtection="0"/>
    <xf numFmtId="44" fontId="21" fillId="0" borderId="0" applyFont="0" applyFill="0" applyBorder="0" applyAlignment="0" applyProtection="0"/>
    <xf numFmtId="0" fontId="1" fillId="0" borderId="0"/>
    <xf numFmtId="168" fontId="1" fillId="0" borderId="0" applyFont="0" applyFill="0" applyBorder="0" applyAlignment="0" applyProtection="0"/>
    <xf numFmtId="0" fontId="1" fillId="0" borderId="0"/>
  </cellStyleXfs>
  <cellXfs count="19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6"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6" fillId="0" borderId="0" xfId="0" applyFont="1" applyFill="1" applyBorder="1" applyAlignment="1" applyProtection="1">
      <alignment vertical="center" wrapText="1" readingOrder="1"/>
    </xf>
    <xf numFmtId="0" fontId="15" fillId="0" borderId="0" xfId="0" applyFont="1" applyFill="1" applyBorder="1" applyAlignment="1" applyProtection="1">
      <alignment vertical="center" wrapText="1" readingOrder="1"/>
    </xf>
    <xf numFmtId="0" fontId="19" fillId="0" borderId="0" xfId="0" applyFont="1" applyFill="1" applyBorder="1" applyAlignment="1" applyProtection="1">
      <alignment vertical="center" wrapText="1" readingOrder="1"/>
    </xf>
    <xf numFmtId="0" fontId="19" fillId="0" borderId="3" xfId="0" applyFont="1" applyFill="1" applyBorder="1" applyAlignment="1" applyProtection="1">
      <alignment vertical="center" wrapText="1" readingOrder="1"/>
    </xf>
    <xf numFmtId="0" fontId="26"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6" fillId="6" borderId="0" xfId="0" applyFont="1" applyFill="1" applyAlignment="1" applyProtection="1"/>
    <xf numFmtId="0" fontId="6" fillId="6" borderId="0" xfId="0" applyFont="1" applyFill="1" applyAlignment="1" applyProtection="1">
      <alignment wrapText="1"/>
    </xf>
    <xf numFmtId="0" fontId="0" fillId="0" borderId="0" xfId="0" applyProtection="1"/>
    <xf numFmtId="0" fontId="24" fillId="0" borderId="0" xfId="0" applyFont="1" applyBorder="1" applyProtection="1"/>
    <xf numFmtId="166" fontId="23" fillId="0" borderId="0" xfId="0" applyNumberFormat="1" applyFont="1" applyFill="1" applyBorder="1" applyAlignment="1" applyProtection="1">
      <alignment vertical="center" wrapText="1"/>
    </xf>
    <xf numFmtId="0" fontId="17"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6" fillId="0" borderId="0" xfId="0" applyFont="1" applyBorder="1" applyAlignment="1" applyProtection="1">
      <alignment wrapText="1"/>
    </xf>
    <xf numFmtId="0" fontId="3"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3"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6"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2" fillId="0" borderId="0" xfId="0" applyFont="1" applyBorder="1" applyAlignment="1" applyProtection="1">
      <alignment vertical="center" wrapText="1" readingOrder="1"/>
    </xf>
    <xf numFmtId="0" fontId="18"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5"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4" fillId="0" borderId="0" xfId="0" applyFont="1" applyFill="1" applyBorder="1" applyAlignment="1" applyProtection="1">
      <alignment wrapText="1"/>
    </xf>
    <xf numFmtId="0" fontId="3" fillId="0" borderId="0" xfId="0" applyFont="1" applyBorder="1" applyAlignment="1" applyProtection="1">
      <alignment vertical="center" wrapText="1"/>
    </xf>
    <xf numFmtId="0" fontId="0" fillId="0" borderId="0" xfId="0" applyAlignment="1" applyProtection="1">
      <alignment vertical="center" wrapText="1"/>
    </xf>
    <xf numFmtId="0" fontId="17" fillId="3" borderId="0" xfId="0" applyFont="1" applyFill="1" applyBorder="1" applyAlignment="1" applyProtection="1">
      <alignment vertical="center" wrapText="1" readingOrder="1"/>
    </xf>
    <xf numFmtId="0" fontId="14" fillId="3" borderId="0" xfId="0" applyFont="1" applyFill="1" applyBorder="1" applyAlignment="1" applyProtection="1"/>
    <xf numFmtId="0" fontId="6"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9" fillId="0" borderId="5" xfId="0" applyNumberFormat="1" applyFont="1" applyFill="1" applyBorder="1" applyAlignment="1" applyProtection="1">
      <alignment horizontal="center" vertical="center" wrapText="1"/>
    </xf>
    <xf numFmtId="0" fontId="13" fillId="0" borderId="0" xfId="0" applyFont="1" applyFill="1" applyBorder="1" applyAlignment="1" applyProtection="1">
      <alignment vertical="center"/>
    </xf>
    <xf numFmtId="1" fontId="15" fillId="0" borderId="0" xfId="0" applyNumberFormat="1" applyFont="1" applyFill="1" applyBorder="1" applyAlignment="1" applyProtection="1">
      <alignment horizontal="center" vertical="center" wrapText="1"/>
    </xf>
    <xf numFmtId="165" fontId="15" fillId="0" borderId="0" xfId="1" applyFont="1" applyFill="1" applyBorder="1" applyAlignment="1" applyProtection="1">
      <alignment vertical="center" wrapText="1" readingOrder="1"/>
    </xf>
    <xf numFmtId="0" fontId="1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7" fillId="3" borderId="0" xfId="0" applyFont="1" applyFill="1" applyBorder="1" applyAlignment="1" applyProtection="1">
      <alignment vertical="center" readingOrder="1"/>
    </xf>
    <xf numFmtId="0" fontId="28" fillId="0" borderId="0" xfId="0" applyFont="1" applyBorder="1" applyProtection="1"/>
    <xf numFmtId="166" fontId="17" fillId="8" borderId="0" xfId="0" applyNumberFormat="1" applyFont="1" applyFill="1" applyBorder="1" applyAlignment="1" applyProtection="1">
      <alignment horizontal="left" vertical="center" wrapText="1"/>
    </xf>
    <xf numFmtId="1" fontId="17"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7" fillId="3" borderId="0" xfId="0" applyNumberFormat="1" applyFont="1" applyFill="1" applyBorder="1" applyAlignment="1" applyProtection="1">
      <alignment vertical="center"/>
    </xf>
    <xf numFmtId="164" fontId="19" fillId="0" borderId="4" xfId="1" applyNumberFormat="1" applyFont="1" applyFill="1" applyBorder="1" applyAlignment="1" applyProtection="1">
      <alignment vertical="center" wrapText="1" readingOrder="1"/>
    </xf>
    <xf numFmtId="164" fontId="19" fillId="0" borderId="0" xfId="1" applyNumberFormat="1" applyFont="1" applyFill="1" applyBorder="1" applyAlignment="1" applyProtection="1">
      <alignment vertical="center" wrapText="1" readingOrder="1"/>
    </xf>
    <xf numFmtId="164" fontId="26" fillId="0" borderId="4" xfId="1" applyNumberFormat="1" applyFont="1" applyFill="1" applyBorder="1" applyAlignment="1" applyProtection="1">
      <alignment vertical="center" wrapText="1" readingOrder="1"/>
    </xf>
    <xf numFmtId="164" fontId="17"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8" fillId="4" borderId="0" xfId="0" applyFont="1" applyFill="1" applyBorder="1" applyAlignment="1" applyProtection="1">
      <alignment wrapText="1"/>
    </xf>
    <xf numFmtId="0" fontId="13" fillId="0" borderId="5" xfId="1" applyNumberFormat="1" applyFont="1" applyFill="1" applyBorder="1" applyAlignment="1" applyProtection="1">
      <alignment horizontal="center" vertical="center" wrapText="1" readingOrder="1"/>
    </xf>
    <xf numFmtId="0" fontId="13" fillId="0" borderId="0" xfId="1" applyNumberFormat="1" applyFont="1" applyFill="1" applyBorder="1" applyAlignment="1" applyProtection="1">
      <alignment horizontal="center" vertical="center" wrapText="1" readingOrder="1"/>
    </xf>
    <xf numFmtId="0" fontId="27" fillId="0" borderId="5" xfId="1" applyNumberFormat="1" applyFont="1" applyFill="1" applyBorder="1" applyAlignment="1" applyProtection="1">
      <alignment horizontal="center" vertical="center" wrapText="1" readingOrder="1"/>
    </xf>
    <xf numFmtId="0" fontId="29" fillId="3" borderId="0" xfId="0" applyFont="1" applyFill="1" applyBorder="1" applyAlignment="1" applyProtection="1">
      <alignment horizontal="center" vertical="center" readingOrder="1"/>
    </xf>
    <xf numFmtId="0" fontId="18" fillId="3" borderId="0" xfId="0" applyFont="1" applyFill="1" applyBorder="1" applyAlignment="1" applyProtection="1">
      <alignment vertical="center"/>
    </xf>
    <xf numFmtId="164" fontId="18" fillId="3" borderId="0" xfId="0" applyNumberFormat="1" applyFont="1" applyFill="1" applyBorder="1" applyAlignment="1" applyProtection="1">
      <alignment vertical="center"/>
    </xf>
    <xf numFmtId="0" fontId="6" fillId="4" borderId="0" xfId="0" applyFont="1" applyFill="1" applyBorder="1" applyAlignment="1" applyProtection="1">
      <alignment wrapText="1"/>
    </xf>
    <xf numFmtId="0" fontId="6"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6" fillId="4" borderId="0" xfId="0" applyFont="1" applyFill="1" applyAlignment="1" applyProtection="1"/>
    <xf numFmtId="0" fontId="6" fillId="4" borderId="0" xfId="0" applyFont="1" applyFill="1" applyAlignment="1" applyProtection="1">
      <alignment wrapText="1"/>
    </xf>
    <xf numFmtId="2" fontId="0" fillId="4" borderId="0" xfId="0" applyNumberFormat="1" applyFont="1" applyFill="1" applyAlignment="1" applyProtection="1">
      <alignment vertical="top"/>
    </xf>
    <xf numFmtId="0" fontId="6"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6" fillId="5" borderId="0" xfId="0" applyFont="1" applyFill="1" applyAlignment="1" applyProtection="1">
      <alignment horizontal="center" vertical="top"/>
    </xf>
    <xf numFmtId="1" fontId="6" fillId="5" borderId="0" xfId="0" applyNumberFormat="1" applyFont="1" applyFill="1" applyBorder="1" applyAlignment="1" applyProtection="1">
      <alignment horizontal="center"/>
    </xf>
    <xf numFmtId="0" fontId="6" fillId="4" borderId="0" xfId="0" applyFont="1" applyFill="1" applyBorder="1" applyAlignment="1" applyProtection="1">
      <alignment horizontal="center" wrapText="1"/>
    </xf>
    <xf numFmtId="0" fontId="6" fillId="5" borderId="0" xfId="0" applyFont="1" applyFill="1" applyAlignment="1" applyProtection="1">
      <alignment horizontal="center" wrapText="1"/>
    </xf>
    <xf numFmtId="0" fontId="16" fillId="3" borderId="0" xfId="0" applyFont="1" applyFill="1" applyBorder="1" applyAlignment="1" applyProtection="1">
      <alignment vertical="center" wrapText="1" readingOrder="1"/>
    </xf>
    <xf numFmtId="165" fontId="16" fillId="3" borderId="0" xfId="1" applyFont="1" applyFill="1" applyBorder="1" applyAlignment="1" applyProtection="1">
      <alignment horizontal="center" vertical="center" wrapText="1" readingOrder="1"/>
    </xf>
    <xf numFmtId="165" fontId="16" fillId="0" borderId="0" xfId="1" applyFont="1" applyFill="1" applyBorder="1" applyAlignment="1" applyProtection="1">
      <alignment horizontal="center" vertical="center" wrapText="1" readingOrder="1"/>
    </xf>
    <xf numFmtId="0" fontId="16" fillId="7" borderId="0" xfId="0" applyFont="1" applyFill="1" applyBorder="1" applyAlignment="1" applyProtection="1">
      <alignment vertical="center" wrapText="1" readingOrder="1"/>
    </xf>
    <xf numFmtId="165" fontId="16" fillId="7" borderId="0" xfId="1" applyFont="1" applyFill="1" applyBorder="1" applyAlignment="1" applyProtection="1">
      <alignment horizontal="center" vertical="center" wrapText="1" readingOrder="1"/>
    </xf>
    <xf numFmtId="0" fontId="18" fillId="0" borderId="0" xfId="0" applyFont="1" applyFill="1" applyBorder="1" applyAlignment="1" applyProtection="1">
      <alignment wrapText="1"/>
    </xf>
    <xf numFmtId="0" fontId="14" fillId="0" borderId="0" xfId="0" applyFont="1" applyProtection="1"/>
    <xf numFmtId="167" fontId="13" fillId="9" borderId="3" xfId="0" applyNumberFormat="1" applyFont="1" applyFill="1" applyBorder="1" applyAlignment="1" applyProtection="1">
      <alignment vertical="center"/>
      <protection locked="0"/>
    </xf>
    <xf numFmtId="164" fontId="13" fillId="9" borderId="4" xfId="0" applyNumberFormat="1" applyFont="1" applyFill="1" applyBorder="1" applyAlignment="1" applyProtection="1">
      <alignment vertical="center" wrapText="1"/>
      <protection locked="0"/>
    </xf>
    <xf numFmtId="0" fontId="13" fillId="9" borderId="4" xfId="0" applyFont="1" applyFill="1" applyBorder="1" applyAlignment="1" applyProtection="1">
      <alignment vertical="center" wrapText="1"/>
      <protection locked="0"/>
    </xf>
    <xf numFmtId="0" fontId="13" fillId="9" borderId="5" xfId="0" applyFont="1" applyFill="1" applyBorder="1" applyAlignment="1" applyProtection="1">
      <alignment vertical="center" wrapText="1"/>
      <protection locked="0"/>
    </xf>
    <xf numFmtId="167" fontId="13"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3" fillId="9" borderId="4" xfId="0" applyNumberFormat="1" applyFont="1" applyFill="1" applyBorder="1" applyAlignment="1" applyProtection="1">
      <alignment horizontal="left" vertical="center" wrapText="1"/>
      <protection locked="0"/>
    </xf>
    <xf numFmtId="164" fontId="13" fillId="9" borderId="4" xfId="0" applyNumberFormat="1" applyFont="1" applyFill="1" applyBorder="1" applyAlignment="1" applyProtection="1">
      <alignment horizontal="right" vertical="center" wrapText="1"/>
      <protection locked="0"/>
    </xf>
    <xf numFmtId="167" fontId="13" fillId="9" borderId="7" xfId="0" applyNumberFormat="1" applyFont="1" applyFill="1" applyBorder="1" applyAlignment="1" applyProtection="1">
      <alignment vertical="center" wrapText="1"/>
      <protection locked="0"/>
    </xf>
    <xf numFmtId="164" fontId="13" fillId="9" borderId="8" xfId="0" applyNumberFormat="1" applyFont="1" applyFill="1" applyBorder="1" applyAlignment="1" applyProtection="1">
      <alignment vertical="center" wrapText="1"/>
      <protection locked="0"/>
    </xf>
    <xf numFmtId="0" fontId="13" fillId="9" borderId="8" xfId="0" applyFont="1" applyFill="1" applyBorder="1" applyAlignment="1" applyProtection="1">
      <alignment vertical="center" wrapText="1"/>
      <protection locked="0"/>
    </xf>
    <xf numFmtId="0" fontId="13" fillId="9" borderId="9" xfId="0" applyFont="1" applyFill="1" applyBorder="1" applyAlignment="1" applyProtection="1">
      <alignment vertical="center" wrapText="1"/>
      <protection locked="0"/>
    </xf>
    <xf numFmtId="167" fontId="13" fillId="3" borderId="3" xfId="0" applyNumberFormat="1" applyFont="1" applyFill="1" applyBorder="1" applyAlignment="1" applyProtection="1">
      <alignment vertical="center"/>
      <protection locked="0"/>
    </xf>
    <xf numFmtId="164" fontId="13" fillId="3" borderId="4" xfId="0" applyNumberFormat="1"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13" fillId="3" borderId="5" xfId="0" applyFont="1" applyFill="1" applyBorder="1" applyAlignment="1" applyProtection="1">
      <alignment vertical="center" wrapText="1"/>
      <protection locked="0"/>
    </xf>
    <xf numFmtId="0" fontId="18" fillId="3" borderId="0"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readingOrder="1"/>
    </xf>
    <xf numFmtId="166" fontId="17" fillId="3" borderId="0" xfId="0" applyNumberFormat="1" applyFont="1" applyFill="1" applyBorder="1" applyAlignment="1" applyProtection="1">
      <alignment horizontal="left" vertical="center" wrapText="1"/>
    </xf>
    <xf numFmtId="1" fontId="17" fillId="3" borderId="0" xfId="0" applyNumberFormat="1" applyFont="1" applyFill="1" applyBorder="1" applyAlignment="1" applyProtection="1">
      <alignment horizontal="center" vertical="center" wrapText="1"/>
    </xf>
    <xf numFmtId="166" fontId="29" fillId="3" borderId="0" xfId="0" applyNumberFormat="1" applyFont="1" applyFill="1" applyBorder="1" applyAlignment="1" applyProtection="1">
      <alignment horizontal="center" vertical="center" wrapText="1"/>
    </xf>
    <xf numFmtId="167" fontId="13" fillId="10" borderId="3" xfId="0" applyNumberFormat="1" applyFont="1" applyFill="1" applyBorder="1" applyAlignment="1" applyProtection="1">
      <alignment vertical="center"/>
      <protection locked="0"/>
    </xf>
    <xf numFmtId="164" fontId="13" fillId="10" borderId="4" xfId="0" applyNumberFormat="1" applyFont="1" applyFill="1" applyBorder="1" applyAlignment="1" applyProtection="1">
      <alignment vertical="center" wrapText="1"/>
      <protection locked="0"/>
    </xf>
    <xf numFmtId="0" fontId="13" fillId="10" borderId="4" xfId="0" applyFont="1" applyFill="1" applyBorder="1" applyAlignment="1" applyProtection="1">
      <alignment vertical="center" wrapText="1"/>
      <protection locked="0"/>
    </xf>
    <xf numFmtId="0" fontId="13" fillId="10" borderId="5" xfId="0" applyFont="1" applyFill="1" applyBorder="1" applyAlignment="1" applyProtection="1">
      <alignment vertical="center" wrapText="1"/>
      <protection locked="0"/>
    </xf>
    <xf numFmtId="167" fontId="13"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3" fillId="10" borderId="4" xfId="0" applyNumberFormat="1" applyFont="1" applyFill="1" applyBorder="1" applyAlignment="1" applyProtection="1">
      <alignment horizontal="left" vertical="center" wrapText="1"/>
      <protection locked="0"/>
    </xf>
    <xf numFmtId="164" fontId="13"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9" fillId="3" borderId="0" xfId="0" applyFont="1" applyFill="1" applyBorder="1" applyAlignment="1" applyProtection="1">
      <alignment horizontal="center" vertical="center" wrapText="1"/>
    </xf>
    <xf numFmtId="167" fontId="13" fillId="10" borderId="3" xfId="0" applyNumberFormat="1" applyFont="1" applyFill="1" applyBorder="1" applyAlignment="1" applyProtection="1">
      <alignment horizontal="right" vertical="center"/>
      <protection locked="0"/>
    </xf>
    <xf numFmtId="0" fontId="16" fillId="2" borderId="0" xfId="0" applyFont="1" applyFill="1" applyAlignment="1">
      <alignment horizontal="center" vertical="center"/>
    </xf>
    <xf numFmtId="0" fontId="32" fillId="0" borderId="0" xfId="0" applyFont="1" applyAlignment="1">
      <alignment horizontal="center"/>
    </xf>
    <xf numFmtId="0" fontId="33" fillId="11" borderId="0" xfId="2" applyFont="1" applyFill="1" applyAlignment="1">
      <alignment vertical="center" wrapText="1"/>
    </xf>
    <xf numFmtId="0" fontId="34" fillId="0" borderId="0" xfId="0" applyFont="1" applyAlignment="1">
      <alignment vertical="center"/>
    </xf>
    <xf numFmtId="0" fontId="35" fillId="10" borderId="10" xfId="0" applyFont="1" applyFill="1" applyBorder="1" applyAlignment="1">
      <alignment horizontal="center" vertical="center" wrapText="1"/>
    </xf>
    <xf numFmtId="0" fontId="17" fillId="2" borderId="0" xfId="0" applyFont="1" applyFill="1" applyAlignment="1">
      <alignment horizontal="justify" vertical="center"/>
    </xf>
    <xf numFmtId="0" fontId="36" fillId="0" borderId="0" xfId="0" applyFont="1" applyAlignment="1">
      <alignment vertical="center"/>
    </xf>
    <xf numFmtId="0" fontId="18" fillId="0" borderId="0" xfId="0" applyFont="1" applyAlignment="1">
      <alignment horizontal="center" wrapText="1"/>
    </xf>
    <xf numFmtId="0" fontId="36" fillId="0" borderId="0" xfId="0" applyFont="1" applyAlignment="1">
      <alignment vertical="center" wrapText="1"/>
    </xf>
    <xf numFmtId="0" fontId="34" fillId="0" borderId="0" xfId="0" applyFont="1" applyAlignment="1">
      <alignment horizontal="justify" vertical="center"/>
    </xf>
    <xf numFmtId="0" fontId="33" fillId="0" borderId="0" xfId="2" applyFont="1" applyAlignment="1">
      <alignment horizontal="justify" vertical="center"/>
    </xf>
    <xf numFmtId="0" fontId="36" fillId="0" borderId="0" xfId="0" applyFont="1" applyAlignment="1">
      <alignment horizontal="justify" vertical="center"/>
    </xf>
    <xf numFmtId="0" fontId="17" fillId="3" borderId="0" xfId="0" applyFont="1" applyFill="1" applyAlignment="1">
      <alignment horizontal="justify" vertical="center"/>
    </xf>
    <xf numFmtId="0" fontId="34" fillId="0" borderId="0" xfId="2" applyFont="1" applyAlignment="1">
      <alignment horizontal="justify" vertical="center"/>
    </xf>
    <xf numFmtId="0" fontId="34" fillId="0" borderId="0" xfId="0" applyFont="1" applyAlignment="1">
      <alignment horizontal="left" vertical="center" wrapText="1"/>
    </xf>
    <xf numFmtId="0" fontId="31" fillId="0" borderId="0" xfId="2" applyAlignment="1">
      <alignment wrapText="1"/>
    </xf>
    <xf numFmtId="0" fontId="33" fillId="0" borderId="0" xfId="2" applyFont="1" applyAlignment="1">
      <alignment vertical="center"/>
    </xf>
    <xf numFmtId="0" fontId="34" fillId="11" borderId="0" xfId="2" applyFont="1" applyFill="1" applyAlignment="1">
      <alignment horizontal="justify" vertical="center"/>
    </xf>
    <xf numFmtId="0" fontId="34" fillId="0" borderId="0" xfId="0" applyFont="1" applyAlignment="1">
      <alignment horizontal="center" vertical="center"/>
    </xf>
    <xf numFmtId="0" fontId="13" fillId="10" borderId="4" xfId="0" applyFont="1" applyFill="1" applyBorder="1" applyAlignment="1" applyProtection="1">
      <alignment vertical="center" wrapText="1"/>
      <protection locked="0"/>
    </xf>
    <xf numFmtId="0" fontId="0" fillId="0" borderId="0" xfId="0" applyFont="1" applyProtection="1">
      <protection locked="0"/>
    </xf>
    <xf numFmtId="0" fontId="0" fillId="0" borderId="0" xfId="0" applyProtection="1">
      <protection locked="0"/>
    </xf>
    <xf numFmtId="167" fontId="13"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3" fillId="0" borderId="0" xfId="0" applyFont="1" applyFill="1" applyBorder="1" applyAlignment="1" applyProtection="1">
      <alignment horizontal="center" vertical="center" wrapText="1" readingOrder="1"/>
    </xf>
    <xf numFmtId="0" fontId="12" fillId="10" borderId="2" xfId="0" applyFont="1" applyFill="1" applyBorder="1" applyAlignment="1" applyProtection="1">
      <alignment horizontal="left" vertical="center" wrapText="1" readingOrder="1"/>
      <protection locked="0"/>
    </xf>
    <xf numFmtId="0" fontId="11" fillId="0" borderId="6" xfId="0" applyFont="1" applyFill="1" applyBorder="1" applyAlignment="1" applyProtection="1">
      <alignment horizontal="left" vertical="center"/>
    </xf>
    <xf numFmtId="0" fontId="20" fillId="2" borderId="0" xfId="0" applyFont="1" applyFill="1" applyBorder="1" applyAlignment="1" applyProtection="1">
      <alignment horizontal="center" vertical="center"/>
    </xf>
    <xf numFmtId="0" fontId="30" fillId="10" borderId="2" xfId="0" applyFont="1" applyFill="1" applyBorder="1" applyAlignment="1" applyProtection="1">
      <alignment horizontal="left" vertical="center" wrapText="1" readingOrder="1"/>
      <protection locked="0"/>
    </xf>
    <xf numFmtId="167" fontId="30" fillId="10" borderId="2" xfId="0" applyNumberFormat="1" applyFont="1" applyFill="1" applyBorder="1" applyAlignment="1" applyProtection="1">
      <alignment horizontal="left" vertical="center" wrapText="1" readingOrder="1"/>
      <protection locked="0"/>
    </xf>
    <xf numFmtId="167" fontId="11" fillId="0" borderId="2" xfId="0" applyNumberFormat="1" applyFont="1" applyBorder="1" applyAlignment="1" applyProtection="1">
      <alignment horizontal="left" vertical="center" wrapText="1" readingOrder="1"/>
    </xf>
    <xf numFmtId="0" fontId="29"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7" fillId="0" borderId="1" xfId="0" applyFont="1" applyFill="1" applyBorder="1" applyAlignment="1" applyProtection="1">
      <alignment horizontal="center" vertical="center" wrapText="1" readingOrder="1"/>
    </xf>
    <xf numFmtId="0" fontId="7" fillId="0" borderId="0" xfId="0" applyFont="1" applyFill="1" applyBorder="1" applyAlignment="1" applyProtection="1">
      <alignment horizontal="center" vertical="center" wrapText="1" readingOrder="1"/>
    </xf>
    <xf numFmtId="0" fontId="18" fillId="3" borderId="0" xfId="0" applyFont="1" applyFill="1" applyBorder="1" applyAlignment="1" applyProtection="1">
      <alignment horizontal="center" vertical="center" wrapText="1" readingOrder="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cellXfs>
  <cellStyles count="9">
    <cellStyle name="Comma 2" xfId="4" xr:uid="{BA4E42D7-625A-4D2E-87BF-99C10C54D984}"/>
    <cellStyle name="Comma 3" xfId="7" xr:uid="{6B759383-2F9C-457A-9DB6-22815E1B747C}"/>
    <cellStyle name="Currency" xfId="1" builtinId="4"/>
    <cellStyle name="Currency 2" xfId="5" xr:uid="{F65D6F32-4575-4468-9233-3C9DC61B0CDA}"/>
    <cellStyle name="Hyperlink" xfId="2" builtinId="8"/>
    <cellStyle name="Normal" xfId="0" builtinId="0"/>
    <cellStyle name="Normal 2" xfId="3" xr:uid="{216FE6AA-EFB5-473B-9FC7-CD1EFD789473}"/>
    <cellStyle name="Normal 2 2" xfId="8" xr:uid="{53F91AB2-FEC5-47AB-AA31-C8329F302E8C}"/>
    <cellStyle name="Normal 3" xfId="6" xr:uid="{DCD9380A-EA35-43DB-BAA6-7FD8F00670A4}"/>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8BD3-2CCC-4946-89C8-9EB9755416EC}">
  <sheetPr>
    <tabColor rgb="FFFFFF00"/>
  </sheetPr>
  <dimension ref="A1:B61"/>
  <sheetViews>
    <sheetView zoomScale="80" zoomScaleNormal="80" workbookViewId="0">
      <selection activeCell="D16" sqref="D16"/>
    </sheetView>
  </sheetViews>
  <sheetFormatPr defaultColWidth="0" defaultRowHeight="13.5" customHeight="1" zeroHeight="1" x14ac:dyDescent="0.35"/>
  <cols>
    <col min="1" max="1" width="219.265625" style="149" customWidth="1"/>
    <col min="2" max="2" width="33.265625" style="147" customWidth="1"/>
    <col min="3" max="16384" width="8.73046875" hidden="1"/>
  </cols>
  <sheetData>
    <row r="1" spans="1:2" ht="23.25" customHeight="1" x14ac:dyDescent="0.35">
      <c r="A1" s="146" t="s">
        <v>132</v>
      </c>
    </row>
    <row r="2" spans="1:2" ht="33" customHeight="1" x14ac:dyDescent="0.35">
      <c r="A2" s="148" t="s">
        <v>133</v>
      </c>
    </row>
    <row r="3" spans="1:2" ht="17.25" customHeight="1" x14ac:dyDescent="0.35"/>
    <row r="4" spans="1:2" ht="23.25" customHeight="1" x14ac:dyDescent="0.35">
      <c r="A4" s="150" t="s">
        <v>134</v>
      </c>
    </row>
    <row r="5" spans="1:2" ht="17.25" customHeight="1" x14ac:dyDescent="0.35"/>
    <row r="6" spans="1:2" ht="23.25" customHeight="1" x14ac:dyDescent="0.35">
      <c r="A6" s="151" t="s">
        <v>135</v>
      </c>
    </row>
    <row r="7" spans="1:2" ht="17.25" customHeight="1" x14ac:dyDescent="0.35">
      <c r="A7" s="152" t="s">
        <v>136</v>
      </c>
    </row>
    <row r="8" spans="1:2" ht="17.25" customHeight="1" x14ac:dyDescent="0.35">
      <c r="A8" s="152" t="s">
        <v>137</v>
      </c>
    </row>
    <row r="9" spans="1:2" ht="17.25" customHeight="1" x14ac:dyDescent="0.35">
      <c r="A9" s="152"/>
    </row>
    <row r="10" spans="1:2" ht="23.25" customHeight="1" x14ac:dyDescent="0.35">
      <c r="A10" s="151" t="s">
        <v>138</v>
      </c>
      <c r="B10" s="153" t="s">
        <v>139</v>
      </c>
    </row>
    <row r="11" spans="1:2" ht="17.25" customHeight="1" x14ac:dyDescent="0.35">
      <c r="A11" s="154" t="s">
        <v>140</v>
      </c>
    </row>
    <row r="12" spans="1:2" ht="17.25" customHeight="1" x14ac:dyDescent="0.35">
      <c r="A12" s="152" t="s">
        <v>141</v>
      </c>
    </row>
    <row r="13" spans="1:2" ht="17.25" customHeight="1" x14ac:dyDescent="0.35">
      <c r="A13" s="152" t="s">
        <v>142</v>
      </c>
    </row>
    <row r="14" spans="1:2" ht="17.25" customHeight="1" x14ac:dyDescent="0.35">
      <c r="A14" s="155" t="s">
        <v>143</v>
      </c>
    </row>
    <row r="15" spans="1:2" ht="17.25" customHeight="1" x14ac:dyDescent="0.35">
      <c r="A15" s="152" t="s">
        <v>144</v>
      </c>
    </row>
    <row r="16" spans="1:2" ht="17.25" customHeight="1" x14ac:dyDescent="0.35">
      <c r="A16" s="152"/>
    </row>
    <row r="17" spans="1:1" ht="23.25" customHeight="1" x14ac:dyDescent="0.35">
      <c r="A17" s="151" t="s">
        <v>145</v>
      </c>
    </row>
    <row r="18" spans="1:1" ht="17.25" customHeight="1" x14ac:dyDescent="0.35">
      <c r="A18" s="155" t="s">
        <v>146</v>
      </c>
    </row>
    <row r="19" spans="1:1" ht="17.25" customHeight="1" x14ac:dyDescent="0.35">
      <c r="A19" s="155" t="s">
        <v>147</v>
      </c>
    </row>
    <row r="20" spans="1:1" ht="17.25" customHeight="1" x14ac:dyDescent="0.35">
      <c r="A20" s="156" t="s">
        <v>148</v>
      </c>
    </row>
    <row r="21" spans="1:1" ht="17.25" customHeight="1" x14ac:dyDescent="0.35">
      <c r="A21" s="157"/>
    </row>
    <row r="22" spans="1:1" ht="23.25" customHeight="1" x14ac:dyDescent="0.35">
      <c r="A22" s="151" t="s">
        <v>149</v>
      </c>
    </row>
    <row r="23" spans="1:1" ht="17.25" customHeight="1" x14ac:dyDescent="0.35">
      <c r="A23" s="157" t="s">
        <v>150</v>
      </c>
    </row>
    <row r="24" spans="1:1" ht="17.25" customHeight="1" x14ac:dyDescent="0.35">
      <c r="A24" s="157"/>
    </row>
    <row r="25" spans="1:1" ht="23.25" customHeight="1" x14ac:dyDescent="0.35">
      <c r="A25" s="151" t="s">
        <v>151</v>
      </c>
    </row>
    <row r="26" spans="1:1" ht="17.25" customHeight="1" x14ac:dyDescent="0.35">
      <c r="A26" s="158" t="s">
        <v>152</v>
      </c>
    </row>
    <row r="27" spans="1:1" ht="32.25" customHeight="1" x14ac:dyDescent="0.35">
      <c r="A27" s="155" t="s">
        <v>153</v>
      </c>
    </row>
    <row r="28" spans="1:1" ht="17.25" customHeight="1" x14ac:dyDescent="0.35">
      <c r="A28" s="158" t="s">
        <v>154</v>
      </c>
    </row>
    <row r="29" spans="1:1" ht="32.25" customHeight="1" x14ac:dyDescent="0.35">
      <c r="A29" s="155" t="s">
        <v>155</v>
      </c>
    </row>
    <row r="30" spans="1:1" ht="17.25" customHeight="1" x14ac:dyDescent="0.35">
      <c r="A30" s="158" t="s">
        <v>0</v>
      </c>
    </row>
    <row r="31" spans="1:1" ht="17.25" customHeight="1" x14ac:dyDescent="0.35">
      <c r="A31" s="155" t="s">
        <v>156</v>
      </c>
    </row>
    <row r="32" spans="1:1" ht="17.25" customHeight="1" x14ac:dyDescent="0.35">
      <c r="A32" s="158" t="s">
        <v>157</v>
      </c>
    </row>
    <row r="33" spans="1:1" ht="32.25" customHeight="1" x14ac:dyDescent="0.35">
      <c r="A33" s="155" t="s">
        <v>158</v>
      </c>
    </row>
    <row r="34" spans="1:1" ht="32.25" customHeight="1" x14ac:dyDescent="0.35">
      <c r="A34" s="154" t="s">
        <v>159</v>
      </c>
    </row>
    <row r="35" spans="1:1" ht="17.25" customHeight="1" x14ac:dyDescent="0.35">
      <c r="A35" s="158" t="s">
        <v>1</v>
      </c>
    </row>
    <row r="36" spans="1:1" ht="32.25" customHeight="1" x14ac:dyDescent="0.35">
      <c r="A36" s="155" t="s">
        <v>160</v>
      </c>
    </row>
    <row r="37" spans="1:1" ht="32.25" customHeight="1" x14ac:dyDescent="0.35">
      <c r="A37" s="155" t="s">
        <v>161</v>
      </c>
    </row>
    <row r="38" spans="1:1" ht="32.25" customHeight="1" x14ac:dyDescent="0.35">
      <c r="A38" s="155" t="s">
        <v>162</v>
      </c>
    </row>
    <row r="39" spans="1:1" ht="17.25" customHeight="1" x14ac:dyDescent="0.35">
      <c r="A39" s="154"/>
    </row>
    <row r="40" spans="1:1" ht="22.5" customHeight="1" x14ac:dyDescent="0.35">
      <c r="A40" s="151" t="s">
        <v>163</v>
      </c>
    </row>
    <row r="41" spans="1:1" ht="17.25" customHeight="1" x14ac:dyDescent="0.35">
      <c r="A41" s="156" t="s">
        <v>164</v>
      </c>
    </row>
    <row r="42" spans="1:1" ht="17.25" customHeight="1" x14ac:dyDescent="0.35">
      <c r="A42" s="159" t="s">
        <v>165</v>
      </c>
    </row>
    <row r="43" spans="1:1" ht="17.25" customHeight="1" x14ac:dyDescent="0.35">
      <c r="A43" s="157" t="s">
        <v>166</v>
      </c>
    </row>
    <row r="44" spans="1:1" ht="32.25" customHeight="1" x14ac:dyDescent="0.35">
      <c r="A44" s="157" t="s">
        <v>167</v>
      </c>
    </row>
    <row r="45" spans="1:1" ht="32.25" customHeight="1" x14ac:dyDescent="0.35">
      <c r="A45" s="157" t="s">
        <v>168</v>
      </c>
    </row>
    <row r="46" spans="1:1" ht="17.25" customHeight="1" x14ac:dyDescent="0.35">
      <c r="A46" s="160" t="s">
        <v>169</v>
      </c>
    </row>
    <row r="47" spans="1:1" ht="32.25" customHeight="1" x14ac:dyDescent="0.35">
      <c r="A47" s="155" t="s">
        <v>170</v>
      </c>
    </row>
    <row r="48" spans="1:1" ht="32.25" customHeight="1" x14ac:dyDescent="0.35">
      <c r="A48" s="155" t="s">
        <v>171</v>
      </c>
    </row>
    <row r="49" spans="1:1" ht="32.25" customHeight="1" x14ac:dyDescent="0.35">
      <c r="A49" s="157" t="s">
        <v>172</v>
      </c>
    </row>
    <row r="50" spans="1:1" ht="17.25" customHeight="1" x14ac:dyDescent="0.35">
      <c r="A50" s="157" t="s">
        <v>173</v>
      </c>
    </row>
    <row r="51" spans="1:1" ht="17.25" customHeight="1" x14ac:dyDescent="0.35">
      <c r="A51" s="157" t="s">
        <v>174</v>
      </c>
    </row>
    <row r="52" spans="1:1" ht="17.25" customHeight="1" x14ac:dyDescent="0.35">
      <c r="A52" s="157"/>
    </row>
    <row r="53" spans="1:1" ht="22.5" customHeight="1" x14ac:dyDescent="0.35">
      <c r="A53" s="151" t="s">
        <v>175</v>
      </c>
    </row>
    <row r="54" spans="1:1" ht="32.25" customHeight="1" x14ac:dyDescent="0.35">
      <c r="A54" s="161" t="s">
        <v>176</v>
      </c>
    </row>
    <row r="55" spans="1:1" ht="17.25" customHeight="1" x14ac:dyDescent="0.35">
      <c r="A55" s="162" t="s">
        <v>177</v>
      </c>
    </row>
    <row r="56" spans="1:1" ht="17.25" customHeight="1" x14ac:dyDescent="0.35">
      <c r="A56" s="156" t="s">
        <v>178</v>
      </c>
    </row>
    <row r="57" spans="1:1" ht="17.25" customHeight="1" x14ac:dyDescent="0.35">
      <c r="A57" s="156" t="s">
        <v>179</v>
      </c>
    </row>
    <row r="58" spans="1:1" ht="17.25" customHeight="1" x14ac:dyDescent="0.35">
      <c r="A58" s="163" t="s">
        <v>180</v>
      </c>
    </row>
    <row r="59" spans="1:1" x14ac:dyDescent="0.35"/>
    <row r="60" spans="1:1" hidden="1" x14ac:dyDescent="0.35"/>
    <row r="61" spans="1:1" hidden="1" x14ac:dyDescent="0.35">
      <c r="A61" s="164"/>
    </row>
  </sheetData>
  <sheetProtection algorithmName="SHA-512" hashValue="pfGkRpQ8zAUpUyS+HlYwo60swU+3Vl/Kka89DuqkhDFjSHFL58slAqOTYz4tqhqg2svL1gNfJd3h8uji5h8l0w==" saltValue="OoRDQFldALhZEuPhSAkNMg==" spinCount="100000" sheet="1" objects="1" scenarios="1" selectLockedCells="1" selectUnlockedCells="1"/>
  <hyperlinks>
    <hyperlink ref="A20" r:id="rId1" xr:uid="{7605759E-7793-4F6A-83FE-9A3B0694AF17}"/>
    <hyperlink ref="A41" r:id="rId2" xr:uid="{13EC8E0B-3D3D-4E10-B768-BE646ECBFDCD}"/>
    <hyperlink ref="A55" r:id="rId3" xr:uid="{B02E8EE0-11C6-4DBD-A60D-90E43C0FDE60}"/>
    <hyperlink ref="A56" r:id="rId4" display="mailto:info@data.govt.nz" xr:uid="{46FB4961-A4E4-4434-8FA8-2D7B0CEB3B27}"/>
    <hyperlink ref="A58" r:id="rId5" display="http://www.ssc.govt.nz/ce-expenses-disclosure" xr:uid="{6662338A-D18F-4407-B4AD-E7C6868F2B29}"/>
    <hyperlink ref="A57" r:id="rId6" display="They are posted on agency websites and linked to www.data.govt.nz. See: https://www.data.govt.nz/toolkit/how-do-i-add-or-update-our-chief-executive-expenses/" xr:uid="{C8611D1D-CAD3-400F-8F60-57385168CC96}"/>
    <hyperlink ref="A54" r:id="rId7" display="http://www.ssc.govt.nz/assets/Legacy/resources/Chief-Executive-Expense-Disclosure-Guide.pdf" xr:uid="{806B253B-1563-40D5-BF13-D898652FB6DB}"/>
    <hyperlink ref="A2" r:id="rId8" display="http://www.ssc.govt.nz/assets/Legacy/resources/Chief-Executive-Expense-Disclosure-Guide.pdf" xr:uid="{30F606D6-3EF4-424A-A5DF-1808D2635089}"/>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D16" sqref="D16"/>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76" t="s">
        <v>2</v>
      </c>
      <c r="B1" s="176"/>
      <c r="C1" s="176"/>
      <c r="D1" s="176"/>
      <c r="E1" s="176"/>
      <c r="F1" s="176"/>
      <c r="G1" s="46"/>
      <c r="H1" s="46"/>
      <c r="I1" s="46"/>
      <c r="J1" s="46"/>
      <c r="K1" s="46"/>
    </row>
    <row r="2" spans="1:11" ht="21" customHeight="1" x14ac:dyDescent="0.35">
      <c r="A2" s="4" t="s">
        <v>3</v>
      </c>
      <c r="B2" s="177" t="s">
        <v>120</v>
      </c>
      <c r="C2" s="177"/>
      <c r="D2" s="177"/>
      <c r="E2" s="177"/>
      <c r="F2" s="177"/>
      <c r="G2" s="46"/>
      <c r="H2" s="46"/>
      <c r="I2" s="46"/>
      <c r="J2" s="46"/>
      <c r="K2" s="46"/>
    </row>
    <row r="3" spans="1:11" ht="21" customHeight="1" x14ac:dyDescent="0.35">
      <c r="A3" s="4" t="s">
        <v>4</v>
      </c>
      <c r="B3" s="177" t="s">
        <v>121</v>
      </c>
      <c r="C3" s="177"/>
      <c r="D3" s="177"/>
      <c r="E3" s="177"/>
      <c r="F3" s="177"/>
      <c r="G3" s="46"/>
      <c r="H3" s="46"/>
      <c r="I3" s="46"/>
      <c r="J3" s="46"/>
      <c r="K3" s="46"/>
    </row>
    <row r="4" spans="1:11" ht="21" customHeight="1" x14ac:dyDescent="0.35">
      <c r="A4" s="4" t="s">
        <v>5</v>
      </c>
      <c r="B4" s="178">
        <v>44378</v>
      </c>
      <c r="C4" s="178"/>
      <c r="D4" s="178"/>
      <c r="E4" s="178"/>
      <c r="F4" s="178"/>
      <c r="G4" s="46"/>
      <c r="H4" s="46"/>
      <c r="I4" s="46"/>
      <c r="J4" s="46"/>
      <c r="K4" s="46"/>
    </row>
    <row r="5" spans="1:11" ht="21" customHeight="1" x14ac:dyDescent="0.35">
      <c r="A5" s="4" t="s">
        <v>6</v>
      </c>
      <c r="B5" s="178">
        <v>44742</v>
      </c>
      <c r="C5" s="178"/>
      <c r="D5" s="178"/>
      <c r="E5" s="178"/>
      <c r="F5" s="178"/>
      <c r="G5" s="46"/>
      <c r="H5" s="46"/>
      <c r="I5" s="46"/>
      <c r="J5" s="46"/>
      <c r="K5" s="46"/>
    </row>
    <row r="6" spans="1:11" ht="21" customHeight="1" x14ac:dyDescent="0.35">
      <c r="A6" s="4" t="s">
        <v>7</v>
      </c>
      <c r="B6" s="175" t="str">
        <f>IF(AND(Travel!B7&lt;&gt;A30,Hospitality!B7&lt;&gt;A30,'All other expenses'!B7&lt;&gt;A30,'Gifts and benefits'!B7&lt;&gt;A30),A31,IF(AND(Travel!B7=A30,Hospitality!B7=A30,'All other expenses'!B7=A30,'Gifts and benefits'!B7=A30),A33,A32))</f>
        <v>Data and totals checked on all sheets</v>
      </c>
      <c r="C6" s="175"/>
      <c r="D6" s="175"/>
      <c r="E6" s="175"/>
      <c r="F6" s="175"/>
      <c r="G6" s="34"/>
      <c r="H6" s="46"/>
      <c r="I6" s="46"/>
      <c r="J6" s="46"/>
      <c r="K6" s="46"/>
    </row>
    <row r="7" spans="1:11" ht="21" customHeight="1" x14ac:dyDescent="0.35">
      <c r="A7" s="4" t="s">
        <v>8</v>
      </c>
      <c r="B7" s="174" t="s">
        <v>40</v>
      </c>
      <c r="C7" s="174"/>
      <c r="D7" s="174"/>
      <c r="E7" s="174"/>
      <c r="F7" s="174"/>
      <c r="G7" s="34"/>
      <c r="H7" s="46"/>
      <c r="I7" s="46"/>
      <c r="J7" s="46"/>
      <c r="K7" s="46"/>
    </row>
    <row r="8" spans="1:11" ht="21" customHeight="1" x14ac:dyDescent="0.35">
      <c r="A8" s="4" t="s">
        <v>10</v>
      </c>
      <c r="B8" s="174" t="s">
        <v>131</v>
      </c>
      <c r="C8" s="174"/>
      <c r="D8" s="174"/>
      <c r="E8" s="174"/>
      <c r="F8" s="174"/>
      <c r="G8" s="34"/>
      <c r="H8" s="46"/>
      <c r="I8" s="46"/>
      <c r="J8" s="46"/>
      <c r="K8" s="46"/>
    </row>
    <row r="9" spans="1:11" ht="66.75" customHeight="1" x14ac:dyDescent="0.35">
      <c r="A9" s="173" t="s">
        <v>11</v>
      </c>
      <c r="B9" s="173"/>
      <c r="C9" s="173"/>
      <c r="D9" s="173"/>
      <c r="E9" s="173"/>
      <c r="F9" s="173"/>
      <c r="G9" s="34"/>
      <c r="H9" s="46"/>
      <c r="I9" s="46"/>
      <c r="J9" s="46"/>
      <c r="K9" s="46"/>
    </row>
    <row r="10" spans="1:11" s="110" customFormat="1" ht="36" customHeight="1" x14ac:dyDescent="0.4">
      <c r="A10" s="104" t="s">
        <v>12</v>
      </c>
      <c r="B10" s="105" t="s">
        <v>13</v>
      </c>
      <c r="C10" s="105" t="s">
        <v>14</v>
      </c>
      <c r="D10" s="106"/>
      <c r="E10" s="107" t="s">
        <v>1</v>
      </c>
      <c r="F10" s="108" t="s">
        <v>15</v>
      </c>
      <c r="G10" s="109"/>
      <c r="H10" s="109"/>
      <c r="I10" s="109"/>
      <c r="J10" s="109"/>
      <c r="K10" s="109"/>
    </row>
    <row r="11" spans="1:11" ht="27.75" customHeight="1" x14ac:dyDescent="0.4">
      <c r="A11" s="10" t="s">
        <v>16</v>
      </c>
      <c r="B11" s="75">
        <f>B15+B16+B17</f>
        <v>857.75</v>
      </c>
      <c r="C11" s="82" t="str">
        <f>IF(Travel!B6="",A34,Travel!B6)</f>
        <v>Figures exclude GST</v>
      </c>
      <c r="D11" s="8"/>
      <c r="E11" s="10" t="s">
        <v>17</v>
      </c>
      <c r="F11" s="56">
        <f>'Gifts and benefits'!C25</f>
        <v>0</v>
      </c>
      <c r="G11" s="47"/>
      <c r="H11" s="47"/>
      <c r="I11" s="47"/>
      <c r="J11" s="47"/>
      <c r="K11" s="47"/>
    </row>
    <row r="12" spans="1:11" ht="27.75" customHeight="1" x14ac:dyDescent="0.4">
      <c r="A12" s="10" t="s">
        <v>0</v>
      </c>
      <c r="B12" s="75">
        <f>Hospitality!B25</f>
        <v>0</v>
      </c>
      <c r="C12" s="82" t="str">
        <f>IF(Hospitality!B6="",A34,Hospitality!B6)</f>
        <v>Figures exclude GST</v>
      </c>
      <c r="D12" s="8"/>
      <c r="E12" s="10" t="s">
        <v>18</v>
      </c>
      <c r="F12" s="56">
        <f>'Gifts and benefits'!C26</f>
        <v>0</v>
      </c>
      <c r="G12" s="47"/>
      <c r="H12" s="47"/>
      <c r="I12" s="47"/>
      <c r="J12" s="47"/>
      <c r="K12" s="47"/>
    </row>
    <row r="13" spans="1:11" ht="27.75" customHeight="1" x14ac:dyDescent="0.35">
      <c r="A13" s="10" t="s">
        <v>19</v>
      </c>
      <c r="B13" s="75">
        <f>'All other expenses'!B62</f>
        <v>9754.3299999999945</v>
      </c>
      <c r="C13" s="82" t="str">
        <f>IF('All other expenses'!B6="",A34,'All other expenses'!B6)</f>
        <v>Figures exclude GST</v>
      </c>
      <c r="D13" s="8"/>
      <c r="E13" s="10" t="s">
        <v>20</v>
      </c>
      <c r="F13" s="56">
        <f>'Gifts and benefits'!C27</f>
        <v>0</v>
      </c>
      <c r="G13" s="46"/>
      <c r="H13" s="46"/>
      <c r="I13" s="46"/>
      <c r="J13" s="46"/>
      <c r="K13" s="46"/>
    </row>
    <row r="14" spans="1:11" ht="12.75" customHeight="1" x14ac:dyDescent="0.35">
      <c r="A14" s="9"/>
      <c r="B14" s="76"/>
      <c r="C14" s="83"/>
      <c r="D14" s="57"/>
      <c r="E14" s="8"/>
      <c r="F14" s="58"/>
      <c r="G14" s="26"/>
      <c r="H14" s="26"/>
      <c r="I14" s="26"/>
      <c r="J14" s="26"/>
      <c r="K14" s="26"/>
    </row>
    <row r="15" spans="1:11" ht="27.75" customHeight="1" x14ac:dyDescent="0.35">
      <c r="A15" s="11" t="s">
        <v>21</v>
      </c>
      <c r="B15" s="77">
        <f>Travel!B17</f>
        <v>0</v>
      </c>
      <c r="C15" s="84" t="str">
        <f>C11</f>
        <v>Figures exclude GST</v>
      </c>
      <c r="D15" s="8"/>
      <c r="E15" s="8"/>
      <c r="F15" s="58"/>
      <c r="G15" s="46"/>
      <c r="H15" s="46"/>
      <c r="I15" s="46"/>
      <c r="J15" s="46"/>
      <c r="K15" s="46"/>
    </row>
    <row r="16" spans="1:11" ht="27.75" customHeight="1" x14ac:dyDescent="0.35">
      <c r="A16" s="11" t="s">
        <v>22</v>
      </c>
      <c r="B16" s="77">
        <f>Travel!B33</f>
        <v>857.75</v>
      </c>
      <c r="C16" s="84" t="str">
        <f>C11</f>
        <v>Figures exclude GST</v>
      </c>
      <c r="D16" s="59"/>
      <c r="E16" s="8"/>
      <c r="F16" s="60"/>
      <c r="G16" s="46"/>
      <c r="H16" s="46"/>
      <c r="I16" s="46"/>
      <c r="J16" s="46"/>
      <c r="K16" s="46"/>
    </row>
    <row r="17" spans="1:11" ht="27.75" customHeight="1" x14ac:dyDescent="0.35">
      <c r="A17" s="11" t="s">
        <v>23</v>
      </c>
      <c r="B17" s="77">
        <f>Travel!B45</f>
        <v>0</v>
      </c>
      <c r="C17" s="8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24</v>
      </c>
      <c r="B19" s="25"/>
      <c r="C19" s="26"/>
      <c r="D19" s="27"/>
      <c r="E19" s="27"/>
      <c r="F19" s="27"/>
      <c r="G19" s="27"/>
      <c r="H19" s="27"/>
      <c r="I19" s="27"/>
      <c r="J19" s="27"/>
      <c r="K19" s="27"/>
    </row>
    <row r="20" spans="1:11" x14ac:dyDescent="0.35">
      <c r="A20" s="23" t="s">
        <v>25</v>
      </c>
      <c r="B20" s="53"/>
      <c r="C20" s="53"/>
      <c r="D20" s="26"/>
      <c r="E20" s="26"/>
      <c r="F20" s="26"/>
      <c r="G20" s="27"/>
      <c r="H20" s="27"/>
      <c r="I20" s="27"/>
      <c r="J20" s="27"/>
      <c r="K20" s="27"/>
    </row>
    <row r="21" spans="1:11" ht="12.6" customHeight="1" x14ac:dyDescent="0.35">
      <c r="A21" s="23" t="s">
        <v>26</v>
      </c>
      <c r="B21" s="53"/>
      <c r="C21" s="53"/>
      <c r="D21" s="20"/>
      <c r="E21" s="27"/>
      <c r="F21" s="27"/>
      <c r="G21" s="27"/>
      <c r="H21" s="27"/>
      <c r="I21" s="27"/>
      <c r="J21" s="27"/>
      <c r="K21" s="27"/>
    </row>
    <row r="22" spans="1:11" ht="12.6" customHeight="1" x14ac:dyDescent="0.35">
      <c r="A22" s="23" t="s">
        <v>27</v>
      </c>
      <c r="B22" s="53"/>
      <c r="C22" s="53"/>
      <c r="D22" s="20"/>
      <c r="E22" s="27"/>
      <c r="F22" s="27"/>
      <c r="G22" s="27"/>
      <c r="H22" s="27"/>
      <c r="I22" s="27"/>
      <c r="J22" s="27"/>
      <c r="K22" s="27"/>
    </row>
    <row r="23" spans="1:11" ht="12.6" customHeight="1" x14ac:dyDescent="0.35">
      <c r="A23" s="23" t="s">
        <v>28</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29</v>
      </c>
      <c r="B25" s="15"/>
      <c r="C25" s="15"/>
      <c r="D25" s="15"/>
      <c r="E25" s="15"/>
      <c r="F25" s="15"/>
      <c r="G25" s="46"/>
      <c r="H25" s="46"/>
      <c r="I25" s="46"/>
      <c r="J25" s="46"/>
      <c r="K25" s="46"/>
    </row>
    <row r="26" spans="1:11" ht="12.75" hidden="1" customHeight="1" x14ac:dyDescent="0.35">
      <c r="A26" s="13" t="s">
        <v>30</v>
      </c>
      <c r="B26" s="6"/>
      <c r="C26" s="6"/>
      <c r="D26" s="13"/>
      <c r="E26" s="13"/>
      <c r="F26" s="13"/>
      <c r="G26" s="46"/>
      <c r="H26" s="46"/>
      <c r="I26" s="46"/>
      <c r="J26" s="46"/>
      <c r="K26" s="46"/>
    </row>
    <row r="27" spans="1:11" hidden="1" x14ac:dyDescent="0.35">
      <c r="A27" s="12" t="s">
        <v>31</v>
      </c>
      <c r="B27" s="12"/>
      <c r="C27" s="12"/>
      <c r="D27" s="12"/>
      <c r="E27" s="12"/>
      <c r="F27" s="12"/>
      <c r="G27" s="46"/>
      <c r="H27" s="46"/>
      <c r="I27" s="46"/>
      <c r="J27" s="46"/>
      <c r="K27" s="46"/>
    </row>
    <row r="28" spans="1:11" hidden="1" x14ac:dyDescent="0.35">
      <c r="A28" s="12" t="s">
        <v>32</v>
      </c>
      <c r="B28" s="12"/>
      <c r="C28" s="12"/>
      <c r="D28" s="12"/>
      <c r="E28" s="12"/>
      <c r="F28" s="12"/>
      <c r="G28" s="46"/>
      <c r="H28" s="46"/>
      <c r="I28" s="46"/>
      <c r="J28" s="46"/>
      <c r="K28" s="46"/>
    </row>
    <row r="29" spans="1:11" hidden="1" x14ac:dyDescent="0.35">
      <c r="A29" s="13" t="s">
        <v>33</v>
      </c>
      <c r="B29" s="13"/>
      <c r="C29" s="13"/>
      <c r="D29" s="13"/>
      <c r="E29" s="13"/>
      <c r="F29" s="13"/>
      <c r="G29" s="46"/>
      <c r="H29" s="46"/>
      <c r="I29" s="46"/>
      <c r="J29" s="46"/>
      <c r="K29" s="46"/>
    </row>
    <row r="30" spans="1:11" hidden="1" x14ac:dyDescent="0.35">
      <c r="A30" s="13" t="s">
        <v>34</v>
      </c>
      <c r="B30" s="13"/>
      <c r="C30" s="13"/>
      <c r="D30" s="13"/>
      <c r="E30" s="13"/>
      <c r="F30" s="13"/>
      <c r="G30" s="46"/>
      <c r="H30" s="46"/>
      <c r="I30" s="46"/>
      <c r="J30" s="46"/>
      <c r="K30" s="46"/>
    </row>
    <row r="31" spans="1:11" hidden="1" x14ac:dyDescent="0.35">
      <c r="A31" s="12" t="s">
        <v>35</v>
      </c>
      <c r="B31" s="12"/>
      <c r="C31" s="12"/>
      <c r="D31" s="12"/>
      <c r="E31" s="12"/>
      <c r="F31" s="12"/>
      <c r="G31" s="46"/>
      <c r="H31" s="46"/>
      <c r="I31" s="46"/>
      <c r="J31" s="46"/>
      <c r="K31" s="46"/>
    </row>
    <row r="32" spans="1:11" hidden="1" x14ac:dyDescent="0.35">
      <c r="A32" s="12" t="s">
        <v>36</v>
      </c>
      <c r="B32" s="12"/>
      <c r="C32" s="12"/>
      <c r="D32" s="12"/>
      <c r="E32" s="12"/>
      <c r="F32" s="12"/>
      <c r="G32" s="46"/>
      <c r="H32" s="46"/>
      <c r="I32" s="46"/>
      <c r="J32" s="46"/>
      <c r="K32" s="46"/>
    </row>
    <row r="33" spans="1:11" hidden="1" x14ac:dyDescent="0.35">
      <c r="A33" s="12" t="s">
        <v>37</v>
      </c>
      <c r="B33" s="12"/>
      <c r="C33" s="12"/>
      <c r="D33" s="12"/>
      <c r="E33" s="12"/>
      <c r="F33" s="12"/>
      <c r="G33" s="46"/>
      <c r="H33" s="46"/>
      <c r="I33" s="46"/>
      <c r="J33" s="46"/>
      <c r="K33" s="46"/>
    </row>
    <row r="34" spans="1:11" hidden="1" x14ac:dyDescent="0.35">
      <c r="A34" s="13" t="s">
        <v>38</v>
      </c>
      <c r="B34" s="13"/>
      <c r="C34" s="13"/>
      <c r="D34" s="13"/>
      <c r="E34" s="13"/>
      <c r="F34" s="13"/>
      <c r="G34" s="46"/>
      <c r="H34" s="46"/>
      <c r="I34" s="46"/>
      <c r="J34" s="46"/>
      <c r="K34" s="46"/>
    </row>
    <row r="35" spans="1:11" hidden="1" x14ac:dyDescent="0.35">
      <c r="A35" s="13" t="s">
        <v>39</v>
      </c>
      <c r="B35" s="13"/>
      <c r="C35" s="13"/>
      <c r="D35" s="13"/>
      <c r="E35" s="13"/>
      <c r="F35" s="13"/>
      <c r="G35" s="46"/>
      <c r="H35" s="46"/>
      <c r="I35" s="46"/>
      <c r="J35" s="46"/>
      <c r="K35" s="46"/>
    </row>
    <row r="36" spans="1:11" hidden="1" x14ac:dyDescent="0.35">
      <c r="A36" s="80" t="s">
        <v>9</v>
      </c>
      <c r="B36" s="79"/>
      <c r="C36" s="79"/>
      <c r="D36" s="79"/>
      <c r="E36" s="79"/>
      <c r="F36" s="79"/>
      <c r="G36" s="46"/>
      <c r="H36" s="46"/>
      <c r="I36" s="46"/>
      <c r="J36" s="46"/>
      <c r="K36" s="46"/>
    </row>
    <row r="37" spans="1:11" hidden="1" x14ac:dyDescent="0.35">
      <c r="A37" s="80" t="s">
        <v>40</v>
      </c>
      <c r="B37" s="79"/>
      <c r="C37" s="79"/>
      <c r="D37" s="79"/>
      <c r="E37" s="79"/>
      <c r="F37" s="79"/>
      <c r="G37" s="46"/>
      <c r="H37" s="46"/>
      <c r="I37" s="46"/>
      <c r="J37" s="46"/>
      <c r="K37" s="46"/>
    </row>
    <row r="38" spans="1:11" hidden="1" x14ac:dyDescent="0.35">
      <c r="A38" s="80" t="s">
        <v>119</v>
      </c>
      <c r="B38" s="79"/>
      <c r="C38" s="79"/>
      <c r="D38" s="79"/>
      <c r="E38" s="79"/>
      <c r="F38" s="79"/>
      <c r="G38" s="46"/>
      <c r="H38" s="46"/>
      <c r="I38" s="46"/>
      <c r="J38" s="46"/>
      <c r="K38" s="46"/>
    </row>
    <row r="39" spans="1:11" hidden="1" x14ac:dyDescent="0.35">
      <c r="A39" s="63" t="s">
        <v>41</v>
      </c>
      <c r="B39" s="5"/>
      <c r="C39" s="5"/>
      <c r="D39" s="5"/>
      <c r="E39" s="5"/>
      <c r="F39" s="5"/>
      <c r="G39" s="46"/>
      <c r="H39" s="46"/>
      <c r="I39" s="46"/>
      <c r="J39" s="46"/>
      <c r="K39" s="46"/>
    </row>
    <row r="40" spans="1:11" hidden="1" x14ac:dyDescent="0.35">
      <c r="A40" s="64" t="s">
        <v>42</v>
      </c>
      <c r="B40" s="5"/>
      <c r="C40" s="5"/>
      <c r="D40" s="5"/>
      <c r="E40" s="5"/>
      <c r="F40" s="5"/>
      <c r="G40" s="46"/>
      <c r="H40" s="46"/>
      <c r="I40" s="46"/>
      <c r="J40" s="46"/>
      <c r="K40" s="46"/>
    </row>
    <row r="41" spans="1:11" hidden="1" x14ac:dyDescent="0.35">
      <c r="A41" s="64" t="s">
        <v>43</v>
      </c>
      <c r="B41" s="5"/>
      <c r="C41" s="5"/>
      <c r="D41" s="5"/>
      <c r="E41" s="5"/>
      <c r="F41" s="5"/>
      <c r="G41" s="46"/>
      <c r="H41" s="46"/>
      <c r="I41" s="46"/>
      <c r="J41" s="46"/>
      <c r="K41" s="46"/>
    </row>
    <row r="42" spans="1:11" hidden="1" x14ac:dyDescent="0.35">
      <c r="A42" s="64" t="s">
        <v>44</v>
      </c>
      <c r="B42" s="5"/>
      <c r="C42" s="5"/>
      <c r="D42" s="5"/>
      <c r="E42" s="5"/>
      <c r="F42" s="5"/>
      <c r="G42" s="46"/>
      <c r="H42" s="46"/>
      <c r="I42" s="46"/>
      <c r="J42" s="46"/>
      <c r="K42" s="46"/>
    </row>
    <row r="43" spans="1:11" hidden="1" x14ac:dyDescent="0.35">
      <c r="A43" s="64" t="s">
        <v>45</v>
      </c>
      <c r="B43" s="5"/>
      <c r="C43" s="5"/>
      <c r="D43" s="5"/>
      <c r="E43" s="5"/>
      <c r="F43" s="5"/>
      <c r="G43" s="46"/>
      <c r="H43" s="46"/>
      <c r="I43" s="46"/>
      <c r="J43" s="46"/>
      <c r="K43" s="46"/>
    </row>
    <row r="44" spans="1:11" hidden="1" x14ac:dyDescent="0.35">
      <c r="A44" s="64" t="s">
        <v>46</v>
      </c>
      <c r="B44" s="5"/>
      <c r="C44" s="5"/>
      <c r="D44" s="5"/>
      <c r="E44" s="5"/>
      <c r="F44" s="5"/>
      <c r="G44" s="46"/>
      <c r="H44" s="46"/>
      <c r="I44" s="46"/>
      <c r="J44" s="46"/>
      <c r="K44" s="46"/>
    </row>
    <row r="45" spans="1:11" hidden="1" x14ac:dyDescent="0.35">
      <c r="A45" s="81" t="s">
        <v>47</v>
      </c>
      <c r="B45" s="79"/>
      <c r="C45" s="79"/>
      <c r="D45" s="79"/>
      <c r="E45" s="79"/>
      <c r="F45" s="79"/>
      <c r="G45" s="46"/>
      <c r="H45" s="46"/>
      <c r="I45" s="46"/>
      <c r="J45" s="46"/>
      <c r="K45" s="46"/>
    </row>
    <row r="46" spans="1:11" hidden="1" x14ac:dyDescent="0.35">
      <c r="A46" s="79" t="s">
        <v>48</v>
      </c>
      <c r="B46" s="79"/>
      <c r="C46" s="79"/>
      <c r="D46" s="79"/>
      <c r="E46" s="79"/>
      <c r="F46" s="79"/>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98" t="s">
        <v>49</v>
      </c>
      <c r="B48" s="79"/>
      <c r="C48" s="79"/>
      <c r="D48" s="79"/>
      <c r="E48" s="79"/>
      <c r="F48" s="79"/>
      <c r="G48" s="46"/>
      <c r="H48" s="46"/>
      <c r="I48" s="46"/>
      <c r="J48" s="46"/>
      <c r="K48" s="46"/>
    </row>
    <row r="49" spans="1:11" ht="25.5" hidden="1" x14ac:dyDescent="0.35">
      <c r="A49" s="98" t="s">
        <v>50</v>
      </c>
      <c r="B49" s="79"/>
      <c r="C49" s="79"/>
      <c r="D49" s="79"/>
      <c r="E49" s="79"/>
      <c r="F49" s="79"/>
      <c r="G49" s="46"/>
      <c r="H49" s="46"/>
      <c r="I49" s="46"/>
      <c r="J49" s="46"/>
      <c r="K49" s="46"/>
    </row>
    <row r="50" spans="1:11" ht="25.5" hidden="1" x14ac:dyDescent="0.35">
      <c r="A50" s="99" t="s">
        <v>51</v>
      </c>
      <c r="B50" s="5"/>
      <c r="C50" s="5"/>
      <c r="D50" s="5"/>
      <c r="E50" s="5"/>
      <c r="F50" s="5"/>
      <c r="G50" s="46"/>
      <c r="H50" s="46"/>
      <c r="I50" s="46"/>
      <c r="J50" s="46"/>
      <c r="K50" s="46"/>
    </row>
    <row r="51" spans="1:11" ht="25.5" hidden="1" x14ac:dyDescent="0.35">
      <c r="A51" s="99" t="s">
        <v>52</v>
      </c>
      <c r="B51" s="5"/>
      <c r="C51" s="5"/>
      <c r="D51" s="5"/>
      <c r="E51" s="5"/>
      <c r="F51" s="5"/>
      <c r="G51" s="46"/>
      <c r="H51" s="46"/>
      <c r="I51" s="46"/>
      <c r="J51" s="46"/>
      <c r="K51" s="46"/>
    </row>
    <row r="52" spans="1:11" ht="38.25" hidden="1" x14ac:dyDescent="0.4">
      <c r="A52" s="99" t="s">
        <v>53</v>
      </c>
      <c r="B52" s="89"/>
      <c r="C52" s="89"/>
      <c r="D52" s="97"/>
      <c r="E52" s="66"/>
      <c r="F52" s="66"/>
      <c r="G52" s="46"/>
      <c r="H52" s="46"/>
      <c r="I52" s="46"/>
      <c r="J52" s="46"/>
      <c r="K52" s="46"/>
    </row>
    <row r="53" spans="1:11" ht="13.15" hidden="1" x14ac:dyDescent="0.4">
      <c r="A53" s="94" t="s">
        <v>54</v>
      </c>
      <c r="B53" s="95"/>
      <c r="C53" s="95"/>
      <c r="D53" s="88"/>
      <c r="E53" s="67"/>
      <c r="F53" s="67" t="b">
        <v>1</v>
      </c>
      <c r="G53" s="46"/>
      <c r="H53" s="46"/>
      <c r="I53" s="46"/>
      <c r="J53" s="46"/>
      <c r="K53" s="46"/>
    </row>
    <row r="54" spans="1:11" ht="13.15" hidden="1" x14ac:dyDescent="0.4">
      <c r="A54" s="96" t="s">
        <v>55</v>
      </c>
      <c r="B54" s="94"/>
      <c r="C54" s="94"/>
      <c r="D54" s="94"/>
      <c r="E54" s="67"/>
      <c r="F54" s="67" t="b">
        <v>0</v>
      </c>
      <c r="G54" s="46"/>
      <c r="H54" s="46"/>
      <c r="I54" s="46"/>
      <c r="J54" s="46"/>
      <c r="K54" s="46"/>
    </row>
    <row r="55" spans="1:11" ht="13.15" hidden="1" x14ac:dyDescent="0.35">
      <c r="A55" s="100"/>
      <c r="B55" s="90">
        <f>COUNT(Travel!B12:B16)</f>
        <v>0</v>
      </c>
      <c r="C55" s="90"/>
      <c r="D55" s="90">
        <f>COUNTIF(Travel!D12:D16,"*")</f>
        <v>0</v>
      </c>
      <c r="E55" s="91"/>
      <c r="F55" s="91" t="b">
        <f>MIN(B55,D55)=MAX(B55,D55)</f>
        <v>1</v>
      </c>
      <c r="G55" s="46"/>
      <c r="H55" s="46"/>
      <c r="I55" s="46"/>
      <c r="J55" s="46"/>
      <c r="K55" s="46"/>
    </row>
    <row r="56" spans="1:11" ht="13.15" hidden="1" x14ac:dyDescent="0.35">
      <c r="A56" s="100" t="s">
        <v>56</v>
      </c>
      <c r="B56" s="90">
        <f>COUNT(Travel!B22:B32)</f>
        <v>4</v>
      </c>
      <c r="C56" s="90"/>
      <c r="D56" s="90">
        <f>COUNTIF(Travel!D22:D32,"*")</f>
        <v>4</v>
      </c>
      <c r="E56" s="91"/>
      <c r="F56" s="91" t="b">
        <f>MIN(B56,D56)=MAX(B56,D56)</f>
        <v>1</v>
      </c>
    </row>
    <row r="57" spans="1:11" ht="13.15" hidden="1" x14ac:dyDescent="0.4">
      <c r="A57" s="101"/>
      <c r="B57" s="90">
        <f>COUNT(Travel!B40:B44)</f>
        <v>0</v>
      </c>
      <c r="C57" s="90"/>
      <c r="D57" s="90">
        <f>COUNTIF(Travel!D40:D44,"*")</f>
        <v>0</v>
      </c>
      <c r="E57" s="91"/>
      <c r="F57" s="91" t="b">
        <f>MIN(B57,D57)=MAX(B57,D57)</f>
        <v>1</v>
      </c>
    </row>
    <row r="58" spans="1:11" ht="13.15" hidden="1" x14ac:dyDescent="0.4">
      <c r="A58" s="102" t="s">
        <v>57</v>
      </c>
      <c r="B58" s="92">
        <f>COUNT(Hospitality!B11:B24)</f>
        <v>0</v>
      </c>
      <c r="C58" s="92"/>
      <c r="D58" s="92">
        <f>COUNTIF(Hospitality!D11:D24,"*")</f>
        <v>0</v>
      </c>
      <c r="E58" s="93"/>
      <c r="F58" s="93" t="b">
        <f>MIN(B58,D58)=MAX(B58,D58)</f>
        <v>1</v>
      </c>
    </row>
    <row r="59" spans="1:11" ht="13.15" hidden="1" x14ac:dyDescent="0.4">
      <c r="A59" s="103" t="s">
        <v>58</v>
      </c>
      <c r="B59" s="91">
        <f>COUNT('All other expenses'!B11:B61)</f>
        <v>43</v>
      </c>
      <c r="C59" s="91"/>
      <c r="D59" s="91">
        <f>COUNTIF('All other expenses'!D11:D61,"*")</f>
        <v>43</v>
      </c>
      <c r="E59" s="91"/>
      <c r="F59" s="91" t="b">
        <f>MIN(B59,D59)=MAX(B59,D59)</f>
        <v>1</v>
      </c>
    </row>
    <row r="60" spans="1:11" ht="13.15" hidden="1" x14ac:dyDescent="0.4">
      <c r="A60" s="102" t="s">
        <v>59</v>
      </c>
      <c r="B60" s="92">
        <f>COUNTIF('Gifts and benefits'!B11:B24,"*")</f>
        <v>1</v>
      </c>
      <c r="C60" s="92">
        <f>COUNTIF('Gifts and benefits'!C11:C24,"*")</f>
        <v>0</v>
      </c>
      <c r="D60" s="92"/>
      <c r="E60" s="92">
        <f>COUNTA('Gifts and benefits'!E11:E24)</f>
        <v>0</v>
      </c>
      <c r="F60" s="93" t="b">
        <f>MIN(B60,C60,E60)=MAX(B60,C60,E60)</f>
        <v>0</v>
      </c>
    </row>
    <row r="61" spans="1:11" x14ac:dyDescent="0.35"/>
  </sheetData>
  <sheetProtection algorithmName="SHA-512" hashValue="dUfH33HrcKGGId/7EaMGjqi/tBHLaoBDXisqOqRr1C4djEGRYUxsQYK0b3mJdG0inN0vK9YeJqcC75KkYUSWIQ==" saltValue="kgwPhRl0f9bf6swkfRH8dA=="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5"/>
  <sheetViews>
    <sheetView topLeftCell="A20" zoomScaleNormal="100" workbookViewId="0">
      <selection activeCell="D16" sqref="D16"/>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76" t="s">
        <v>60</v>
      </c>
      <c r="B1" s="176"/>
      <c r="C1" s="176"/>
      <c r="D1" s="176"/>
      <c r="E1" s="176"/>
      <c r="F1" s="46"/>
    </row>
    <row r="2" spans="1:6" ht="21" customHeight="1" x14ac:dyDescent="0.35">
      <c r="A2" s="4" t="s">
        <v>3</v>
      </c>
      <c r="B2" s="179" t="str">
        <f>'Summary and sign-off'!B2:F2</f>
        <v>Electricity Authority</v>
      </c>
      <c r="C2" s="179"/>
      <c r="D2" s="179"/>
      <c r="E2" s="179"/>
      <c r="F2" s="46"/>
    </row>
    <row r="3" spans="1:6" ht="21" customHeight="1" x14ac:dyDescent="0.35">
      <c r="A3" s="4" t="s">
        <v>61</v>
      </c>
      <c r="B3" s="179" t="str">
        <f>'Summary and sign-off'!B3:F3</f>
        <v>James Stevenson-Wallace</v>
      </c>
      <c r="C3" s="179"/>
      <c r="D3" s="179"/>
      <c r="E3" s="179"/>
      <c r="F3" s="46"/>
    </row>
    <row r="4" spans="1:6" ht="21" customHeight="1" x14ac:dyDescent="0.35">
      <c r="A4" s="4" t="s">
        <v>62</v>
      </c>
      <c r="B4" s="179">
        <f>'Summary and sign-off'!B4:F4</f>
        <v>44378</v>
      </c>
      <c r="C4" s="179"/>
      <c r="D4" s="179"/>
      <c r="E4" s="179"/>
      <c r="F4" s="46"/>
    </row>
    <row r="5" spans="1:6" ht="21" customHeight="1" x14ac:dyDescent="0.35">
      <c r="A5" s="4" t="s">
        <v>63</v>
      </c>
      <c r="B5" s="179">
        <f>'Summary and sign-off'!B5:F5</f>
        <v>44742</v>
      </c>
      <c r="C5" s="179"/>
      <c r="D5" s="179"/>
      <c r="E5" s="179"/>
      <c r="F5" s="46"/>
    </row>
    <row r="6" spans="1:6" ht="21" customHeight="1" x14ac:dyDescent="0.35">
      <c r="A6" s="4" t="s">
        <v>64</v>
      </c>
      <c r="B6" s="174" t="s">
        <v>32</v>
      </c>
      <c r="C6" s="174"/>
      <c r="D6" s="174"/>
      <c r="E6" s="174"/>
      <c r="F6" s="46"/>
    </row>
    <row r="7" spans="1:6" ht="21" customHeight="1" x14ac:dyDescent="0.35">
      <c r="A7" s="4" t="s">
        <v>7</v>
      </c>
      <c r="B7" s="174" t="s">
        <v>34</v>
      </c>
      <c r="C7" s="174"/>
      <c r="D7" s="174"/>
      <c r="E7" s="174"/>
      <c r="F7" s="46"/>
    </row>
    <row r="8" spans="1:6" ht="36" customHeight="1" x14ac:dyDescent="0.4">
      <c r="A8" s="182" t="s">
        <v>65</v>
      </c>
      <c r="B8" s="183"/>
      <c r="C8" s="183"/>
      <c r="D8" s="183"/>
      <c r="E8" s="183"/>
      <c r="F8" s="22"/>
    </row>
    <row r="9" spans="1:6" ht="36" customHeight="1" x14ac:dyDescent="0.4">
      <c r="A9" s="184" t="s">
        <v>66</v>
      </c>
      <c r="B9" s="185"/>
      <c r="C9" s="185"/>
      <c r="D9" s="185"/>
      <c r="E9" s="185"/>
      <c r="F9" s="22"/>
    </row>
    <row r="10" spans="1:6" ht="24.75" customHeight="1" x14ac:dyDescent="0.4">
      <c r="A10" s="181" t="s">
        <v>67</v>
      </c>
      <c r="B10" s="186"/>
      <c r="C10" s="181"/>
      <c r="D10" s="181"/>
      <c r="E10" s="181"/>
      <c r="F10" s="47"/>
    </row>
    <row r="11" spans="1:6" ht="27" customHeight="1" x14ac:dyDescent="0.35">
      <c r="A11" s="35" t="s">
        <v>68</v>
      </c>
      <c r="B11" s="35" t="s">
        <v>69</v>
      </c>
      <c r="C11" s="35" t="s">
        <v>70</v>
      </c>
      <c r="D11" s="35" t="s">
        <v>71</v>
      </c>
      <c r="E11" s="35" t="s">
        <v>72</v>
      </c>
      <c r="F11" s="48"/>
    </row>
    <row r="12" spans="1:6" s="68" customFormat="1" hidden="1" x14ac:dyDescent="0.35">
      <c r="A12" s="111"/>
      <c r="B12" s="112"/>
      <c r="C12" s="113"/>
      <c r="D12" s="113"/>
      <c r="E12" s="114"/>
      <c r="F12" s="1"/>
    </row>
    <row r="13" spans="1:6" s="68" customFormat="1" x14ac:dyDescent="0.35">
      <c r="A13" s="133"/>
      <c r="B13" s="134"/>
      <c r="C13" s="135"/>
      <c r="D13" s="135"/>
      <c r="E13" s="136"/>
      <c r="F13" s="1"/>
    </row>
    <row r="14" spans="1:6" s="68" customFormat="1" x14ac:dyDescent="0.35">
      <c r="A14" s="134"/>
      <c r="B14" s="134"/>
      <c r="C14" s="165" t="s">
        <v>128</v>
      </c>
      <c r="D14" s="135"/>
      <c r="E14" s="136"/>
      <c r="F14" s="1"/>
    </row>
    <row r="15" spans="1:6" s="68" customFormat="1" x14ac:dyDescent="0.35">
      <c r="A15" s="137"/>
      <c r="B15" s="134"/>
      <c r="C15" s="135"/>
      <c r="D15" s="135"/>
      <c r="E15" s="136"/>
      <c r="F15" s="1"/>
    </row>
    <row r="16" spans="1:6" s="68" customFormat="1" hidden="1" x14ac:dyDescent="0.35">
      <c r="A16" s="120"/>
      <c r="B16" s="121"/>
      <c r="C16" s="122"/>
      <c r="D16" s="122"/>
      <c r="E16" s="123"/>
      <c r="F16" s="1"/>
    </row>
    <row r="17" spans="1:6" ht="19.5" customHeight="1" x14ac:dyDescent="0.35">
      <c r="A17" s="86" t="s">
        <v>73</v>
      </c>
      <c r="B17" s="87">
        <f>SUM(B12:B16)</f>
        <v>0</v>
      </c>
      <c r="C17" s="144" t="str">
        <f>IF(SUBTOTAL(3,B12:B16)=SUBTOTAL(103,B12:B16),'Summary and sign-off'!$A$48,'Summary and sign-off'!$A$49)</f>
        <v>Check - there are no hidden rows with data</v>
      </c>
      <c r="D17" s="180" t="str">
        <f>IF('Summary and sign-off'!F55='Summary and sign-off'!F54,'Summary and sign-off'!A51,'Summary and sign-off'!A50)</f>
        <v>Check - each entry provides sufficient information</v>
      </c>
      <c r="E17" s="180"/>
      <c r="F17" s="46"/>
    </row>
    <row r="18" spans="1:6" ht="10.5" customHeight="1" x14ac:dyDescent="0.4">
      <c r="A18" s="27"/>
      <c r="B18" s="22"/>
      <c r="C18" s="27"/>
      <c r="D18" s="27"/>
      <c r="E18" s="27"/>
      <c r="F18" s="27"/>
    </row>
    <row r="19" spans="1:6" ht="10.5" customHeight="1" x14ac:dyDescent="0.4">
      <c r="A19" s="27"/>
      <c r="B19" s="22"/>
      <c r="C19" s="27"/>
      <c r="D19" s="27"/>
      <c r="E19" s="27"/>
      <c r="F19" s="27"/>
    </row>
    <row r="20" spans="1:6" ht="24.75" customHeight="1" x14ac:dyDescent="0.4">
      <c r="A20" s="181" t="s">
        <v>74</v>
      </c>
      <c r="B20" s="181"/>
      <c r="C20" s="181"/>
      <c r="D20" s="181"/>
      <c r="E20" s="181"/>
      <c r="F20" s="47"/>
    </row>
    <row r="21" spans="1:6" ht="27" customHeight="1" x14ac:dyDescent="0.35">
      <c r="A21" s="35" t="s">
        <v>68</v>
      </c>
      <c r="B21" s="35" t="s">
        <v>13</v>
      </c>
      <c r="C21" s="35" t="s">
        <v>75</v>
      </c>
      <c r="D21" s="35" t="s">
        <v>71</v>
      </c>
      <c r="E21" s="35" t="s">
        <v>72</v>
      </c>
      <c r="F21" s="48"/>
    </row>
    <row r="22" spans="1:6" s="68" customFormat="1" hidden="1" x14ac:dyDescent="0.35">
      <c r="A22" s="111"/>
      <c r="B22" s="112"/>
      <c r="C22" s="113"/>
      <c r="D22" s="113"/>
      <c r="E22" s="114"/>
      <c r="F22" s="1"/>
    </row>
    <row r="23" spans="1:6" s="68" customFormat="1" x14ac:dyDescent="0.35">
      <c r="A23" s="145"/>
      <c r="B23" s="134"/>
      <c r="C23" s="135"/>
      <c r="D23" s="135"/>
      <c r="E23" s="136"/>
      <c r="F23" s="1"/>
    </row>
    <row r="24" spans="1:6" s="167" customFormat="1" x14ac:dyDescent="0.35">
      <c r="A24" s="145" t="s">
        <v>194</v>
      </c>
      <c r="B24" s="134">
        <v>33.25</v>
      </c>
      <c r="C24" s="165" t="s">
        <v>195</v>
      </c>
      <c r="D24" s="165" t="s">
        <v>196</v>
      </c>
      <c r="E24" s="136" t="s">
        <v>197</v>
      </c>
      <c r="F24" s="1"/>
    </row>
    <row r="25" spans="1:6" s="167" customFormat="1" ht="25.5" x14ac:dyDescent="0.35">
      <c r="A25" s="145"/>
      <c r="B25" s="134"/>
      <c r="C25" s="165" t="s">
        <v>198</v>
      </c>
      <c r="D25" s="165"/>
      <c r="E25" s="136"/>
      <c r="F25" s="1"/>
    </row>
    <row r="26" spans="1:6" s="167" customFormat="1" x14ac:dyDescent="0.35">
      <c r="A26" s="145"/>
      <c r="B26" s="134"/>
      <c r="C26" s="165"/>
      <c r="D26" s="165"/>
      <c r="E26" s="136"/>
      <c r="F26" s="1"/>
    </row>
    <row r="27" spans="1:6" s="68" customFormat="1" x14ac:dyDescent="0.35">
      <c r="A27" s="145">
        <v>44741</v>
      </c>
      <c r="B27" s="134">
        <f>16.85+319.66</f>
        <v>336.51000000000005</v>
      </c>
      <c r="C27" s="165" t="s">
        <v>185</v>
      </c>
      <c r="D27" s="165" t="s">
        <v>183</v>
      </c>
      <c r="E27" s="136" t="s">
        <v>184</v>
      </c>
      <c r="F27" s="1"/>
    </row>
    <row r="28" spans="1:6" s="167" customFormat="1" x14ac:dyDescent="0.35">
      <c r="A28" s="145"/>
      <c r="B28" s="134">
        <v>31.19</v>
      </c>
      <c r="C28" s="165"/>
      <c r="D28" s="165" t="s">
        <v>186</v>
      </c>
      <c r="E28" s="136"/>
      <c r="F28" s="1"/>
    </row>
    <row r="29" spans="1:6" s="167" customFormat="1" x14ac:dyDescent="0.35">
      <c r="A29" s="145"/>
      <c r="B29" s="134"/>
      <c r="C29" s="165"/>
      <c r="D29" s="165"/>
      <c r="E29" s="136"/>
      <c r="F29" s="1"/>
    </row>
    <row r="30" spans="1:6" s="167" customFormat="1" x14ac:dyDescent="0.35">
      <c r="A30" s="145">
        <v>44819</v>
      </c>
      <c r="B30" s="134">
        <v>456.8</v>
      </c>
      <c r="C30" s="165" t="s">
        <v>187</v>
      </c>
      <c r="D30" s="165" t="s">
        <v>188</v>
      </c>
      <c r="E30" s="136" t="s">
        <v>189</v>
      </c>
      <c r="F30" s="1"/>
    </row>
    <row r="31" spans="1:6" s="68" customFormat="1" x14ac:dyDescent="0.35">
      <c r="A31" s="145"/>
      <c r="B31" s="134"/>
      <c r="C31" s="135"/>
      <c r="D31" s="135"/>
      <c r="E31" s="136"/>
      <c r="F31" s="1"/>
    </row>
    <row r="32" spans="1:6" s="68" customFormat="1" hidden="1" x14ac:dyDescent="0.35">
      <c r="A32" s="124"/>
      <c r="B32" s="125"/>
      <c r="C32" s="126"/>
      <c r="D32" s="126"/>
      <c r="E32" s="127"/>
      <c r="F32" s="1"/>
    </row>
    <row r="33" spans="1:6" ht="19.5" customHeight="1" x14ac:dyDescent="0.35">
      <c r="A33" s="86" t="s">
        <v>76</v>
      </c>
      <c r="B33" s="87">
        <f>SUM(B22:B32)</f>
        <v>857.75</v>
      </c>
      <c r="C33" s="144" t="str">
        <f>IF(SUBTOTAL(3,B22:B32)=SUBTOTAL(103,B22:B32),'Summary and sign-off'!$A$48,'Summary and sign-off'!$A$49)</f>
        <v>Check - there are no hidden rows with data</v>
      </c>
      <c r="D33" s="180" t="str">
        <f>IF('Summary and sign-off'!F56='Summary and sign-off'!F54,'Summary and sign-off'!A51,'Summary and sign-off'!A50)</f>
        <v>Check - each entry provides sufficient information</v>
      </c>
      <c r="E33" s="180"/>
      <c r="F33" s="46"/>
    </row>
    <row r="34" spans="1:6" ht="10.5" customHeight="1" x14ac:dyDescent="0.4">
      <c r="A34" s="27"/>
      <c r="B34" s="22"/>
      <c r="C34" s="27"/>
      <c r="D34" s="27"/>
      <c r="E34" s="27"/>
      <c r="F34" s="27"/>
    </row>
    <row r="35" spans="1:6" ht="10.5" customHeight="1" x14ac:dyDescent="0.4">
      <c r="A35" s="27"/>
      <c r="B35" s="22"/>
      <c r="C35" s="27"/>
      <c r="D35" s="27"/>
      <c r="E35" s="27"/>
      <c r="F35" s="27"/>
    </row>
    <row r="36" spans="1:6" ht="10.5" customHeight="1" x14ac:dyDescent="0.4">
      <c r="A36" s="27"/>
      <c r="B36" s="22"/>
      <c r="C36" s="27"/>
      <c r="D36" s="27"/>
      <c r="E36" s="27"/>
      <c r="F36" s="27"/>
    </row>
    <row r="37" spans="1:6" ht="10.5" customHeight="1" x14ac:dyDescent="0.4">
      <c r="A37" s="27"/>
      <c r="B37" s="22"/>
      <c r="C37" s="27"/>
      <c r="D37" s="27"/>
      <c r="E37" s="27"/>
      <c r="F37" s="27"/>
    </row>
    <row r="38" spans="1:6" ht="24.75" customHeight="1" x14ac:dyDescent="0.35">
      <c r="A38" s="181" t="s">
        <v>77</v>
      </c>
      <c r="B38" s="181"/>
      <c r="C38" s="181"/>
      <c r="D38" s="181"/>
      <c r="E38" s="181"/>
      <c r="F38" s="46"/>
    </row>
    <row r="39" spans="1:6" ht="27" customHeight="1" x14ac:dyDescent="0.35">
      <c r="A39" s="35" t="s">
        <v>68</v>
      </c>
      <c r="B39" s="35" t="s">
        <v>13</v>
      </c>
      <c r="C39" s="35" t="s">
        <v>78</v>
      </c>
      <c r="D39" s="35" t="s">
        <v>79</v>
      </c>
      <c r="E39" s="35" t="s">
        <v>72</v>
      </c>
      <c r="F39" s="49"/>
    </row>
    <row r="40" spans="1:6" s="68" customFormat="1" hidden="1" x14ac:dyDescent="0.35">
      <c r="A40" s="111"/>
      <c r="B40" s="112"/>
      <c r="C40" s="113"/>
      <c r="D40" s="113"/>
      <c r="E40" s="114"/>
      <c r="F40" s="1"/>
    </row>
    <row r="41" spans="1:6" s="68" customFormat="1" x14ac:dyDescent="0.35">
      <c r="A41" s="133"/>
      <c r="B41" s="134"/>
      <c r="C41" s="135"/>
      <c r="D41" s="135"/>
      <c r="E41" s="136"/>
      <c r="F41" s="1"/>
    </row>
    <row r="42" spans="1:6" s="68" customFormat="1" x14ac:dyDescent="0.35">
      <c r="A42" s="133"/>
      <c r="B42" s="134"/>
      <c r="C42" s="165" t="s">
        <v>129</v>
      </c>
      <c r="D42" s="135"/>
      <c r="E42" s="136"/>
      <c r="F42" s="1"/>
    </row>
    <row r="43" spans="1:6" s="68" customFormat="1" x14ac:dyDescent="0.35">
      <c r="A43" s="133"/>
      <c r="B43" s="134"/>
      <c r="C43" s="135"/>
      <c r="D43" s="135"/>
      <c r="E43" s="136"/>
      <c r="F43" s="1"/>
    </row>
    <row r="44" spans="1:6" s="68" customFormat="1" hidden="1" x14ac:dyDescent="0.35">
      <c r="A44" s="111"/>
      <c r="B44" s="112"/>
      <c r="C44" s="113"/>
      <c r="D44" s="113"/>
      <c r="E44" s="114"/>
      <c r="F44" s="1"/>
    </row>
    <row r="45" spans="1:6" ht="19.5" customHeight="1" x14ac:dyDescent="0.35">
      <c r="A45" s="86" t="s">
        <v>80</v>
      </c>
      <c r="B45" s="87">
        <f>SUM(B40:B44)</f>
        <v>0</v>
      </c>
      <c r="C45" s="144" t="str">
        <f>IF(SUBTOTAL(3,B40:B44)=SUBTOTAL(103,B40:B44),'Summary and sign-off'!$A$48,'Summary and sign-off'!$A$49)</f>
        <v>Check - there are no hidden rows with data</v>
      </c>
      <c r="D45" s="180" t="str">
        <f>IF('Summary and sign-off'!F57='Summary and sign-off'!F54,'Summary and sign-off'!A51,'Summary and sign-off'!A50)</f>
        <v>Check - each entry provides sufficient information</v>
      </c>
      <c r="E45" s="180"/>
      <c r="F45" s="46"/>
    </row>
    <row r="46" spans="1:6" ht="10.5" customHeight="1" x14ac:dyDescent="0.4">
      <c r="A46" s="27"/>
      <c r="B46" s="73"/>
      <c r="C46" s="22"/>
      <c r="D46" s="27"/>
      <c r="E46" s="27"/>
      <c r="F46" s="27"/>
    </row>
    <row r="47" spans="1:6" ht="34.5" customHeight="1" x14ac:dyDescent="0.35">
      <c r="A47" s="50" t="s">
        <v>81</v>
      </c>
      <c r="B47" s="74">
        <f>B17+B33+B45</f>
        <v>857.75</v>
      </c>
      <c r="C47" s="51"/>
      <c r="D47" s="51"/>
      <c r="E47" s="51"/>
      <c r="F47" s="26"/>
    </row>
    <row r="48" spans="1:6" ht="13.15" x14ac:dyDescent="0.4">
      <c r="A48" s="27"/>
      <c r="B48" s="22"/>
      <c r="C48" s="27"/>
      <c r="D48" s="27"/>
      <c r="E48" s="27"/>
      <c r="F48" s="27"/>
    </row>
    <row r="49" spans="1:6" ht="13.15" x14ac:dyDescent="0.4">
      <c r="A49" s="52" t="s">
        <v>24</v>
      </c>
      <c r="B49" s="25"/>
      <c r="C49" s="26"/>
      <c r="D49" s="26"/>
      <c r="E49" s="26"/>
      <c r="F49" s="27"/>
    </row>
    <row r="50" spans="1:6" ht="12.6" customHeight="1" x14ac:dyDescent="0.35">
      <c r="A50" s="23" t="s">
        <v>82</v>
      </c>
      <c r="B50" s="53"/>
      <c r="C50" s="53"/>
      <c r="D50" s="32"/>
      <c r="E50" s="32"/>
      <c r="F50" s="27"/>
    </row>
    <row r="51" spans="1:6" ht="12.95" customHeight="1" x14ac:dyDescent="0.35">
      <c r="A51" s="31" t="s">
        <v>83</v>
      </c>
      <c r="B51" s="27"/>
      <c r="C51" s="32"/>
      <c r="D51" s="27"/>
      <c r="E51" s="32"/>
      <c r="F51" s="27"/>
    </row>
    <row r="52" spans="1:6" x14ac:dyDescent="0.35">
      <c r="A52" s="31" t="s">
        <v>84</v>
      </c>
      <c r="B52" s="32"/>
      <c r="C52" s="32"/>
      <c r="D52" s="32"/>
      <c r="E52" s="54"/>
      <c r="F52" s="46"/>
    </row>
    <row r="53" spans="1:6" ht="13.15" x14ac:dyDescent="0.4">
      <c r="A53" s="23" t="s">
        <v>30</v>
      </c>
      <c r="B53" s="25"/>
      <c r="C53" s="26"/>
      <c r="D53" s="26"/>
      <c r="E53" s="26"/>
      <c r="F53" s="27"/>
    </row>
    <row r="54" spans="1:6" ht="12.95" customHeight="1" x14ac:dyDescent="0.35">
      <c r="A54" s="31" t="s">
        <v>85</v>
      </c>
      <c r="B54" s="27"/>
      <c r="C54" s="32"/>
      <c r="D54" s="27"/>
      <c r="E54" s="32"/>
      <c r="F54" s="27"/>
    </row>
    <row r="55" spans="1:6" x14ac:dyDescent="0.35">
      <c r="A55" s="31" t="s">
        <v>86</v>
      </c>
      <c r="B55" s="32"/>
      <c r="C55" s="32"/>
      <c r="D55" s="32"/>
      <c r="E55" s="54"/>
      <c r="F55" s="46"/>
    </row>
    <row r="56" spans="1:6" x14ac:dyDescent="0.35">
      <c r="A56" s="36" t="s">
        <v>87</v>
      </c>
      <c r="B56" s="36"/>
      <c r="C56" s="36"/>
      <c r="D56" s="36"/>
      <c r="E56" s="54"/>
      <c r="F56" s="46"/>
    </row>
    <row r="57" spans="1:6" x14ac:dyDescent="0.35">
      <c r="A57" s="40"/>
      <c r="B57" s="27"/>
      <c r="C57" s="27"/>
      <c r="D57" s="27"/>
      <c r="E57" s="46"/>
      <c r="F57" s="46"/>
    </row>
    <row r="58" spans="1:6" hidden="1" x14ac:dyDescent="0.35">
      <c r="A58" s="40"/>
      <c r="B58" s="27"/>
      <c r="C58" s="27"/>
      <c r="D58" s="27"/>
      <c r="E58" s="46"/>
      <c r="F58" s="46"/>
    </row>
    <row r="59" spans="1:6" x14ac:dyDescent="0.35"/>
    <row r="60" spans="1:6" x14ac:dyDescent="0.35"/>
    <row r="61" spans="1:6" x14ac:dyDescent="0.35"/>
    <row r="62" spans="1:6" x14ac:dyDescent="0.35"/>
    <row r="63" spans="1:6" ht="12.75" hidden="1" customHeight="1" x14ac:dyDescent="0.35"/>
    <row r="64" spans="1:6" x14ac:dyDescent="0.35"/>
    <row r="65" spans="1:6" x14ac:dyDescent="0.35"/>
    <row r="66" spans="1:6" hidden="1" x14ac:dyDescent="0.35">
      <c r="A66" s="55"/>
      <c r="B66" s="46"/>
      <c r="C66" s="46"/>
      <c r="D66" s="46"/>
      <c r="E66" s="46"/>
      <c r="F66" s="46"/>
    </row>
    <row r="67" spans="1:6" hidden="1" x14ac:dyDescent="0.35">
      <c r="A67" s="55"/>
      <c r="B67" s="46"/>
      <c r="C67" s="46"/>
      <c r="D67" s="46"/>
      <c r="E67" s="46"/>
      <c r="F67" s="46"/>
    </row>
    <row r="68" spans="1:6" hidden="1" x14ac:dyDescent="0.35">
      <c r="A68" s="55"/>
      <c r="B68" s="46"/>
      <c r="C68" s="46"/>
      <c r="D68" s="46"/>
      <c r="E68" s="46"/>
      <c r="F68" s="46"/>
    </row>
    <row r="69" spans="1:6" hidden="1" x14ac:dyDescent="0.35">
      <c r="A69" s="55"/>
      <c r="B69" s="46"/>
      <c r="C69" s="46"/>
      <c r="D69" s="46"/>
      <c r="E69" s="46"/>
      <c r="F69" s="46"/>
    </row>
    <row r="70" spans="1:6" hidden="1" x14ac:dyDescent="0.35">
      <c r="A70" s="55"/>
      <c r="B70" s="46"/>
      <c r="C70" s="46"/>
      <c r="D70" s="46"/>
      <c r="E70" s="46"/>
      <c r="F70" s="46"/>
    </row>
    <row r="71" spans="1:6" x14ac:dyDescent="0.35"/>
    <row r="72" spans="1:6" x14ac:dyDescent="0.35"/>
    <row r="73" spans="1:6" x14ac:dyDescent="0.35"/>
    <row r="74" spans="1:6" x14ac:dyDescent="0.35"/>
    <row r="75" spans="1:6" x14ac:dyDescent="0.35"/>
    <row r="76" spans="1:6" x14ac:dyDescent="0.35"/>
    <row r="77" spans="1:6" x14ac:dyDescent="0.35"/>
    <row r="78" spans="1:6" x14ac:dyDescent="0.35"/>
    <row r="79" spans="1:6" x14ac:dyDescent="0.35"/>
    <row r="80" spans="1: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sheetData>
  <sheetProtection algorithmName="SHA-512" hashValue="llJVewEZhCfn44L0zkPFifuHNaAhoJIb7d/pKH+ePBlNnLUIFNvbjYerLnY3pPvsnk4soS7pUlm0XSg1wJ9taQ==" saltValue="fMXGF8b8pSOzsWXpUyO9WA==" spinCount="100000" sheet="1" objects="1" scenarios="1" selectLockedCells="1" selectUnlockedCells="1"/>
  <mergeCells count="15">
    <mergeCell ref="B7:E7"/>
    <mergeCell ref="B5:E5"/>
    <mergeCell ref="D45:E45"/>
    <mergeCell ref="A1:E1"/>
    <mergeCell ref="A20:E20"/>
    <mergeCell ref="A38:E38"/>
    <mergeCell ref="B2:E2"/>
    <mergeCell ref="B3:E3"/>
    <mergeCell ref="B4:E4"/>
    <mergeCell ref="A8:E8"/>
    <mergeCell ref="A9:E9"/>
    <mergeCell ref="B6:E6"/>
    <mergeCell ref="D17:E17"/>
    <mergeCell ref="D33:E33"/>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40 A44 A3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41:A43 A23:A3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B40:B44 B22:B32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D16" sqref="D16"/>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76" t="s">
        <v>60</v>
      </c>
      <c r="B1" s="176"/>
      <c r="C1" s="176"/>
      <c r="D1" s="176"/>
      <c r="E1" s="176"/>
      <c r="F1" s="38"/>
    </row>
    <row r="2" spans="1:6" ht="21" customHeight="1" x14ac:dyDescent="0.35">
      <c r="A2" s="4" t="s">
        <v>3</v>
      </c>
      <c r="B2" s="179" t="str">
        <f>'Summary and sign-off'!B2:F2</f>
        <v>Electricity Authority</v>
      </c>
      <c r="C2" s="179"/>
      <c r="D2" s="179"/>
      <c r="E2" s="179"/>
      <c r="F2" s="38"/>
    </row>
    <row r="3" spans="1:6" ht="21" customHeight="1" x14ac:dyDescent="0.35">
      <c r="A3" s="4" t="s">
        <v>61</v>
      </c>
      <c r="B3" s="179" t="str">
        <f>'Summary and sign-off'!B3:F3</f>
        <v>James Stevenson-Wallace</v>
      </c>
      <c r="C3" s="179"/>
      <c r="D3" s="179"/>
      <c r="E3" s="179"/>
      <c r="F3" s="38"/>
    </row>
    <row r="4" spans="1:6" ht="21" customHeight="1" x14ac:dyDescent="0.35">
      <c r="A4" s="4" t="s">
        <v>62</v>
      </c>
      <c r="B4" s="179">
        <f>'Summary and sign-off'!B4:F4</f>
        <v>44378</v>
      </c>
      <c r="C4" s="179"/>
      <c r="D4" s="179"/>
      <c r="E4" s="179"/>
      <c r="F4" s="38"/>
    </row>
    <row r="5" spans="1:6" ht="21" customHeight="1" x14ac:dyDescent="0.35">
      <c r="A5" s="4" t="s">
        <v>63</v>
      </c>
      <c r="B5" s="179">
        <f>'Summary and sign-off'!B5:F5</f>
        <v>44742</v>
      </c>
      <c r="C5" s="179"/>
      <c r="D5" s="179"/>
      <c r="E5" s="179"/>
      <c r="F5" s="38"/>
    </row>
    <row r="6" spans="1:6" ht="21" customHeight="1" x14ac:dyDescent="0.35">
      <c r="A6" s="4" t="s">
        <v>64</v>
      </c>
      <c r="B6" s="174" t="s">
        <v>32</v>
      </c>
      <c r="C6" s="174"/>
      <c r="D6" s="174"/>
      <c r="E6" s="174"/>
      <c r="F6" s="38"/>
    </row>
    <row r="7" spans="1:6" ht="21" customHeight="1" x14ac:dyDescent="0.35">
      <c r="A7" s="4" t="s">
        <v>7</v>
      </c>
      <c r="B7" s="174" t="s">
        <v>34</v>
      </c>
      <c r="C7" s="174"/>
      <c r="D7" s="174"/>
      <c r="E7" s="174"/>
      <c r="F7" s="38"/>
    </row>
    <row r="8" spans="1:6" ht="35.25" customHeight="1" x14ac:dyDescent="0.4">
      <c r="A8" s="189" t="s">
        <v>88</v>
      </c>
      <c r="B8" s="189"/>
      <c r="C8" s="190"/>
      <c r="D8" s="190"/>
      <c r="E8" s="190"/>
      <c r="F8" s="42"/>
    </row>
    <row r="9" spans="1:6" ht="35.25" customHeight="1" x14ac:dyDescent="0.4">
      <c r="A9" s="187" t="s">
        <v>89</v>
      </c>
      <c r="B9" s="188"/>
      <c r="C9" s="188"/>
      <c r="D9" s="188"/>
      <c r="E9" s="188"/>
      <c r="F9" s="42"/>
    </row>
    <row r="10" spans="1:6" ht="27" customHeight="1" x14ac:dyDescent="0.35">
      <c r="A10" s="35" t="s">
        <v>90</v>
      </c>
      <c r="B10" s="35" t="s">
        <v>13</v>
      </c>
      <c r="C10" s="35" t="s">
        <v>91</v>
      </c>
      <c r="D10" s="35" t="s">
        <v>92</v>
      </c>
      <c r="E10" s="35" t="s">
        <v>72</v>
      </c>
      <c r="F10" s="23"/>
    </row>
    <row r="11" spans="1:6" s="68" customFormat="1" hidden="1" x14ac:dyDescent="0.35">
      <c r="A11" s="115"/>
      <c r="B11" s="112"/>
      <c r="C11" s="116"/>
      <c r="D11" s="116"/>
      <c r="E11" s="117"/>
      <c r="F11" s="2"/>
    </row>
    <row r="12" spans="1:6" s="68" customFormat="1" x14ac:dyDescent="0.35">
      <c r="A12" s="133"/>
      <c r="B12" s="134"/>
      <c r="C12" s="138"/>
      <c r="D12" s="138"/>
      <c r="E12" s="139"/>
      <c r="F12" s="2"/>
    </row>
    <row r="13" spans="1:6" s="68" customFormat="1" x14ac:dyDescent="0.35">
      <c r="A13" s="133"/>
      <c r="B13" s="134"/>
      <c r="C13" s="169" t="s">
        <v>181</v>
      </c>
      <c r="D13" s="138"/>
      <c r="E13" s="139"/>
      <c r="F13" s="2"/>
    </row>
    <row r="14" spans="1:6" s="68" customFormat="1" x14ac:dyDescent="0.35">
      <c r="A14" s="133"/>
      <c r="B14" s="134"/>
      <c r="C14" s="138"/>
      <c r="D14" s="138"/>
      <c r="E14" s="139"/>
      <c r="F14" s="2"/>
    </row>
    <row r="15" spans="1:6" s="68" customFormat="1" x14ac:dyDescent="0.35">
      <c r="A15" s="133"/>
      <c r="B15" s="134"/>
      <c r="C15" s="138"/>
      <c r="D15" s="138"/>
      <c r="E15" s="139"/>
      <c r="F15" s="2"/>
    </row>
    <row r="16" spans="1:6" s="68" customFormat="1" x14ac:dyDescent="0.35">
      <c r="A16" s="133"/>
      <c r="B16" s="134"/>
      <c r="C16" s="138"/>
      <c r="D16" s="138"/>
      <c r="E16" s="139"/>
      <c r="F16" s="2"/>
    </row>
    <row r="17" spans="1:6" s="68" customFormat="1" x14ac:dyDescent="0.35">
      <c r="A17" s="133"/>
      <c r="B17" s="134"/>
      <c r="C17" s="138"/>
      <c r="D17" s="138"/>
      <c r="E17" s="139"/>
      <c r="F17" s="2"/>
    </row>
    <row r="18" spans="1:6" s="68" customFormat="1" x14ac:dyDescent="0.35">
      <c r="A18" s="133"/>
      <c r="B18" s="134"/>
      <c r="C18" s="138"/>
      <c r="D18" s="138"/>
      <c r="E18" s="139"/>
      <c r="F18" s="2"/>
    </row>
    <row r="19" spans="1:6" s="68" customFormat="1" x14ac:dyDescent="0.35">
      <c r="A19" s="133"/>
      <c r="B19" s="134"/>
      <c r="C19" s="138"/>
      <c r="D19" s="138"/>
      <c r="E19" s="139"/>
      <c r="F19" s="2"/>
    </row>
    <row r="20" spans="1:6" s="68" customFormat="1" x14ac:dyDescent="0.35">
      <c r="A20" s="133"/>
      <c r="B20" s="134"/>
      <c r="C20" s="138"/>
      <c r="D20" s="138"/>
      <c r="E20" s="139"/>
      <c r="F20" s="2"/>
    </row>
    <row r="21" spans="1:6" s="68" customFormat="1" x14ac:dyDescent="0.35">
      <c r="A21" s="133"/>
      <c r="B21" s="134"/>
      <c r="C21" s="138"/>
      <c r="D21" s="138"/>
      <c r="E21" s="139"/>
      <c r="F21" s="2"/>
    </row>
    <row r="22" spans="1:6" s="68" customFormat="1" x14ac:dyDescent="0.35">
      <c r="A22" s="137"/>
      <c r="B22" s="134"/>
      <c r="C22" s="138"/>
      <c r="D22" s="138"/>
      <c r="E22" s="139"/>
      <c r="F22" s="2"/>
    </row>
    <row r="23" spans="1:6" s="68" customFormat="1" x14ac:dyDescent="0.35">
      <c r="A23" s="137"/>
      <c r="B23" s="134"/>
      <c r="C23" s="138"/>
      <c r="D23" s="138"/>
      <c r="E23" s="139"/>
      <c r="F23" s="2"/>
    </row>
    <row r="24" spans="1:6" s="68" customFormat="1" ht="11.25" hidden="1" customHeight="1" x14ac:dyDescent="0.35">
      <c r="A24" s="115"/>
      <c r="B24" s="112"/>
      <c r="C24" s="116"/>
      <c r="D24" s="116"/>
      <c r="E24" s="117"/>
      <c r="F24" s="2"/>
    </row>
    <row r="25" spans="1:6" ht="34.5" customHeight="1" x14ac:dyDescent="0.35">
      <c r="A25" s="69" t="s">
        <v>93</v>
      </c>
      <c r="B25" s="78">
        <f>SUM(B11:B24)</f>
        <v>0</v>
      </c>
      <c r="C25" s="85" t="str">
        <f>IF(SUBTOTAL(3,B11:B24)=SUBTOTAL(103,B11:B24),'Summary and sign-off'!$A$48,'Summary and sign-off'!$A$49)</f>
        <v>Check - there are no hidden rows with data</v>
      </c>
      <c r="D25" s="180" t="str">
        <f>IF('Summary and sign-off'!F58='Summary and sign-off'!F54,'Summary and sign-off'!A51,'Summary and sign-off'!A50)</f>
        <v>Check - each entry provides sufficient information</v>
      </c>
      <c r="E25" s="180"/>
      <c r="F25" s="2"/>
    </row>
    <row r="26" spans="1:6" ht="13.15" x14ac:dyDescent="0.4">
      <c r="A26" s="21"/>
      <c r="B26" s="20"/>
      <c r="C26" s="20"/>
      <c r="D26" s="20"/>
      <c r="E26" s="20"/>
      <c r="F26" s="38"/>
    </row>
    <row r="27" spans="1:6" ht="13.15" x14ac:dyDescent="0.4">
      <c r="A27" s="21" t="s">
        <v>24</v>
      </c>
      <c r="B27" s="22"/>
      <c r="C27" s="27"/>
      <c r="D27" s="20"/>
      <c r="E27" s="20"/>
      <c r="F27" s="38"/>
    </row>
    <row r="28" spans="1:6" ht="12.75" customHeight="1" x14ac:dyDescent="0.35">
      <c r="A28" s="23" t="s">
        <v>94</v>
      </c>
      <c r="B28" s="23"/>
      <c r="C28" s="23"/>
      <c r="D28" s="23"/>
      <c r="E28" s="23"/>
      <c r="F28" s="38"/>
    </row>
    <row r="29" spans="1:6" x14ac:dyDescent="0.35">
      <c r="A29" s="23" t="s">
        <v>95</v>
      </c>
      <c r="B29" s="31"/>
      <c r="C29" s="43"/>
      <c r="D29" s="44"/>
      <c r="E29" s="44"/>
      <c r="F29" s="38"/>
    </row>
    <row r="30" spans="1:6" ht="13.15" x14ac:dyDescent="0.4">
      <c r="A30" s="23" t="s">
        <v>30</v>
      </c>
      <c r="B30" s="25"/>
      <c r="C30" s="26"/>
      <c r="D30" s="26"/>
      <c r="E30" s="26"/>
      <c r="F30" s="27"/>
    </row>
    <row r="31" spans="1:6" x14ac:dyDescent="0.35">
      <c r="A31" s="31" t="s">
        <v>96</v>
      </c>
      <c r="B31" s="31"/>
      <c r="C31" s="43"/>
      <c r="D31" s="43"/>
      <c r="E31" s="43"/>
      <c r="F31" s="38"/>
    </row>
    <row r="32" spans="1:6" ht="12.75" customHeight="1" x14ac:dyDescent="0.35">
      <c r="A32" s="31" t="s">
        <v>97</v>
      </c>
      <c r="B32" s="31"/>
      <c r="C32" s="45"/>
      <c r="D32" s="45"/>
      <c r="E32" s="33"/>
      <c r="F32" s="38"/>
    </row>
    <row r="33" spans="1:6" x14ac:dyDescent="0.35">
      <c r="A33" s="20"/>
      <c r="B33" s="20"/>
      <c r="C33" s="20"/>
      <c r="D33" s="20"/>
      <c r="E33" s="20"/>
      <c r="F33" s="38"/>
    </row>
  </sheetData>
  <sheetProtection algorithmName="SHA-512" hashValue="qLdXf5Won5an0D9dZIjb5lwnjc8QkUB3K/UMGV7A7jmKKlngBcPdUFe+RUmkY3h++6D5mbKTIlI1BkcAgp0Z6Q==" saltValue="5uSVMmiiuJ5BmE8vNuiDug==" spinCount="100000" sheet="1" objects="1" scenarios="1" selectLockedCells="1" selectUnlockedCells="1"/>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280"/>
  <sheetViews>
    <sheetView topLeftCell="A37" zoomScaleNormal="100" workbookViewId="0">
      <selection activeCell="D16" sqref="D16"/>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76" t="s">
        <v>60</v>
      </c>
      <c r="B1" s="176"/>
      <c r="C1" s="176"/>
      <c r="D1" s="176"/>
      <c r="E1" s="176"/>
      <c r="F1" s="24"/>
    </row>
    <row r="2" spans="1:6" ht="21" customHeight="1" x14ac:dyDescent="0.35">
      <c r="A2" s="4" t="s">
        <v>3</v>
      </c>
      <c r="B2" s="179" t="str">
        <f>'Summary and sign-off'!B2:F2</f>
        <v>Electricity Authority</v>
      </c>
      <c r="C2" s="179"/>
      <c r="D2" s="179"/>
      <c r="E2" s="179"/>
      <c r="F2" s="24"/>
    </row>
    <row r="3" spans="1:6" ht="21" customHeight="1" x14ac:dyDescent="0.35">
      <c r="A3" s="4" t="s">
        <v>61</v>
      </c>
      <c r="B3" s="179" t="str">
        <f>'Summary and sign-off'!B3:F3</f>
        <v>James Stevenson-Wallace</v>
      </c>
      <c r="C3" s="179"/>
      <c r="D3" s="179"/>
      <c r="E3" s="179"/>
      <c r="F3" s="24"/>
    </row>
    <row r="4" spans="1:6" ht="21" customHeight="1" x14ac:dyDescent="0.35">
      <c r="A4" s="4" t="s">
        <v>62</v>
      </c>
      <c r="B4" s="179">
        <f>'Summary and sign-off'!B4:F4</f>
        <v>44378</v>
      </c>
      <c r="C4" s="179"/>
      <c r="D4" s="179"/>
      <c r="E4" s="179"/>
      <c r="F4" s="24"/>
    </row>
    <row r="5" spans="1:6" ht="21" customHeight="1" x14ac:dyDescent="0.35">
      <c r="A5" s="4" t="s">
        <v>63</v>
      </c>
      <c r="B5" s="179">
        <f>'Summary and sign-off'!B5:F5</f>
        <v>44742</v>
      </c>
      <c r="C5" s="179"/>
      <c r="D5" s="179"/>
      <c r="E5" s="179"/>
      <c r="F5" s="24"/>
    </row>
    <row r="6" spans="1:6" ht="21" customHeight="1" x14ac:dyDescent="0.35">
      <c r="A6" s="4" t="s">
        <v>64</v>
      </c>
      <c r="B6" s="174" t="s">
        <v>32</v>
      </c>
      <c r="C6" s="174"/>
      <c r="D6" s="174"/>
      <c r="E6" s="174"/>
      <c r="F6" s="34"/>
    </row>
    <row r="7" spans="1:6" ht="21" customHeight="1" x14ac:dyDescent="0.35">
      <c r="A7" s="4" t="s">
        <v>7</v>
      </c>
      <c r="B7" s="174" t="s">
        <v>34</v>
      </c>
      <c r="C7" s="174"/>
      <c r="D7" s="174"/>
      <c r="E7" s="174"/>
      <c r="F7" s="34"/>
    </row>
    <row r="8" spans="1:6" ht="35.25" customHeight="1" x14ac:dyDescent="0.35">
      <c r="A8" s="183" t="s">
        <v>98</v>
      </c>
      <c r="B8" s="183"/>
      <c r="C8" s="190"/>
      <c r="D8" s="190"/>
      <c r="E8" s="190"/>
      <c r="F8" s="24"/>
    </row>
    <row r="9" spans="1:6" ht="35.25" customHeight="1" x14ac:dyDescent="0.35">
      <c r="A9" s="191" t="s">
        <v>99</v>
      </c>
      <c r="B9" s="192"/>
      <c r="C9" s="192"/>
      <c r="D9" s="192"/>
      <c r="E9" s="192"/>
      <c r="F9" s="24"/>
    </row>
    <row r="10" spans="1:6" ht="27" customHeight="1" x14ac:dyDescent="0.35">
      <c r="A10" s="35" t="s">
        <v>68</v>
      </c>
      <c r="B10" s="35" t="s">
        <v>13</v>
      </c>
      <c r="C10" s="35" t="s">
        <v>100</v>
      </c>
      <c r="D10" s="35" t="s">
        <v>101</v>
      </c>
      <c r="E10" s="35" t="s">
        <v>72</v>
      </c>
      <c r="F10" s="36"/>
    </row>
    <row r="11" spans="1:6" s="68" customFormat="1" hidden="1" x14ac:dyDescent="0.35">
      <c r="A11" s="115"/>
      <c r="B11" s="112"/>
      <c r="C11" s="116"/>
      <c r="D11" s="116"/>
      <c r="E11" s="117"/>
      <c r="F11" s="3"/>
    </row>
    <row r="12" spans="1:6" s="167" customFormat="1" x14ac:dyDescent="0.35">
      <c r="A12" s="168"/>
      <c r="B12" s="134"/>
      <c r="C12" s="169"/>
      <c r="D12" s="169"/>
      <c r="E12" s="170"/>
      <c r="F12" s="166"/>
    </row>
    <row r="13" spans="1:6" s="167" customFormat="1" x14ac:dyDescent="0.35">
      <c r="A13" s="168">
        <v>44378</v>
      </c>
      <c r="B13" s="134">
        <v>476.67</v>
      </c>
      <c r="C13" s="171" t="s">
        <v>199</v>
      </c>
      <c r="D13" s="171" t="s">
        <v>124</v>
      </c>
      <c r="E13" s="172" t="s">
        <v>122</v>
      </c>
      <c r="F13" s="166"/>
    </row>
    <row r="14" spans="1:6" s="167" customFormat="1" x14ac:dyDescent="0.35">
      <c r="A14" s="168">
        <v>44409</v>
      </c>
      <c r="B14" s="134">
        <v>476.67</v>
      </c>
      <c r="C14" s="171" t="s">
        <v>199</v>
      </c>
      <c r="D14" s="171" t="s">
        <v>124</v>
      </c>
      <c r="E14" s="172" t="s">
        <v>122</v>
      </c>
      <c r="F14" s="166"/>
    </row>
    <row r="15" spans="1:6" s="167" customFormat="1" x14ac:dyDescent="0.35">
      <c r="A15" s="168">
        <v>44440</v>
      </c>
      <c r="B15" s="134">
        <v>476.67</v>
      </c>
      <c r="C15" s="171" t="s">
        <v>199</v>
      </c>
      <c r="D15" s="171" t="s">
        <v>124</v>
      </c>
      <c r="E15" s="172" t="s">
        <v>122</v>
      </c>
      <c r="F15" s="166"/>
    </row>
    <row r="16" spans="1:6" s="167" customFormat="1" x14ac:dyDescent="0.35">
      <c r="A16" s="168">
        <v>44470</v>
      </c>
      <c r="B16" s="134">
        <v>476.67</v>
      </c>
      <c r="C16" s="169" t="s">
        <v>199</v>
      </c>
      <c r="D16" s="169" t="s">
        <v>124</v>
      </c>
      <c r="E16" s="170" t="s">
        <v>122</v>
      </c>
      <c r="F16" s="166"/>
    </row>
    <row r="17" spans="1:6" s="167" customFormat="1" x14ac:dyDescent="0.35">
      <c r="A17" s="168">
        <v>44501</v>
      </c>
      <c r="B17" s="134">
        <v>476.67</v>
      </c>
      <c r="C17" s="169" t="s">
        <v>199</v>
      </c>
      <c r="D17" s="169" t="s">
        <v>124</v>
      </c>
      <c r="E17" s="170" t="s">
        <v>122</v>
      </c>
      <c r="F17" s="166"/>
    </row>
    <row r="18" spans="1:6" s="167" customFormat="1" x14ac:dyDescent="0.35">
      <c r="A18" s="168">
        <v>44531</v>
      </c>
      <c r="B18" s="134">
        <v>476.67</v>
      </c>
      <c r="C18" s="169" t="s">
        <v>199</v>
      </c>
      <c r="D18" s="169" t="s">
        <v>124</v>
      </c>
      <c r="E18" s="170" t="s">
        <v>122</v>
      </c>
      <c r="F18" s="166"/>
    </row>
    <row r="19" spans="1:6" s="167" customFormat="1" x14ac:dyDescent="0.35">
      <c r="A19" s="137">
        <v>44562</v>
      </c>
      <c r="B19" s="134">
        <v>476.67</v>
      </c>
      <c r="C19" s="138" t="s">
        <v>192</v>
      </c>
      <c r="D19" s="138" t="s">
        <v>124</v>
      </c>
      <c r="E19" s="139" t="s">
        <v>122</v>
      </c>
      <c r="F19" s="166"/>
    </row>
    <row r="20" spans="1:6" s="167" customFormat="1" x14ac:dyDescent="0.35">
      <c r="A20" s="137">
        <v>44593</v>
      </c>
      <c r="B20" s="134">
        <v>476.67</v>
      </c>
      <c r="C20" s="169" t="s">
        <v>192</v>
      </c>
      <c r="D20" s="138" t="s">
        <v>124</v>
      </c>
      <c r="E20" s="139" t="s">
        <v>122</v>
      </c>
      <c r="F20" s="166"/>
    </row>
    <row r="21" spans="1:6" s="167" customFormat="1" x14ac:dyDescent="0.35">
      <c r="A21" s="137">
        <v>44621</v>
      </c>
      <c r="B21" s="134">
        <v>476.67</v>
      </c>
      <c r="C21" s="169" t="s">
        <v>192</v>
      </c>
      <c r="D21" s="138" t="s">
        <v>124</v>
      </c>
      <c r="E21" s="139" t="s">
        <v>122</v>
      </c>
      <c r="F21" s="166"/>
    </row>
    <row r="22" spans="1:6" s="167" customFormat="1" x14ac:dyDescent="0.35">
      <c r="A22" s="168">
        <v>44652</v>
      </c>
      <c r="B22" s="134">
        <v>548.16999999999996</v>
      </c>
      <c r="C22" s="169" t="s">
        <v>192</v>
      </c>
      <c r="D22" s="169" t="s">
        <v>124</v>
      </c>
      <c r="E22" s="170" t="s">
        <v>122</v>
      </c>
      <c r="F22" s="166"/>
    </row>
    <row r="23" spans="1:6" s="167" customFormat="1" x14ac:dyDescent="0.35">
      <c r="A23" s="168">
        <v>44682</v>
      </c>
      <c r="B23" s="134">
        <v>548.16999999999996</v>
      </c>
      <c r="C23" s="169" t="s">
        <v>192</v>
      </c>
      <c r="D23" s="169" t="s">
        <v>124</v>
      </c>
      <c r="E23" s="170" t="s">
        <v>122</v>
      </c>
      <c r="F23" s="166"/>
    </row>
    <row r="24" spans="1:6" s="167" customFormat="1" x14ac:dyDescent="0.35">
      <c r="A24" s="168">
        <v>44713</v>
      </c>
      <c r="B24" s="134">
        <v>548.16999999999996</v>
      </c>
      <c r="C24" s="169" t="s">
        <v>192</v>
      </c>
      <c r="D24" s="169" t="s">
        <v>124</v>
      </c>
      <c r="E24" s="170" t="s">
        <v>122</v>
      </c>
      <c r="F24" s="166"/>
    </row>
    <row r="25" spans="1:6" s="167" customFormat="1" x14ac:dyDescent="0.35">
      <c r="A25" s="168">
        <v>44652</v>
      </c>
      <c r="B25" s="134">
        <v>477.57</v>
      </c>
      <c r="C25" s="169" t="s">
        <v>193</v>
      </c>
      <c r="D25" s="169" t="s">
        <v>124</v>
      </c>
      <c r="E25" s="170" t="s">
        <v>122</v>
      </c>
      <c r="F25" s="166"/>
    </row>
    <row r="26" spans="1:6" s="167" customFormat="1" x14ac:dyDescent="0.35">
      <c r="A26" s="168">
        <v>44682</v>
      </c>
      <c r="B26" s="134">
        <v>477.57</v>
      </c>
      <c r="C26" s="169" t="s">
        <v>193</v>
      </c>
      <c r="D26" s="169" t="s">
        <v>124</v>
      </c>
      <c r="E26" s="170" t="s">
        <v>122</v>
      </c>
      <c r="F26" s="166"/>
    </row>
    <row r="27" spans="1:6" s="167" customFormat="1" x14ac:dyDescent="0.35">
      <c r="A27" s="168">
        <v>44713</v>
      </c>
      <c r="B27" s="134">
        <v>477.57</v>
      </c>
      <c r="C27" s="169" t="s">
        <v>193</v>
      </c>
      <c r="D27" s="169" t="s">
        <v>124</v>
      </c>
      <c r="E27" s="170" t="s">
        <v>122</v>
      </c>
      <c r="F27" s="166"/>
    </row>
    <row r="28" spans="1:6" s="167" customFormat="1" x14ac:dyDescent="0.35">
      <c r="A28" s="168"/>
      <c r="B28" s="134"/>
      <c r="C28" s="169"/>
      <c r="D28" s="169"/>
      <c r="E28" s="170"/>
      <c r="F28" s="166"/>
    </row>
    <row r="29" spans="1:6" s="167" customFormat="1" x14ac:dyDescent="0.35">
      <c r="A29" s="168">
        <v>44378</v>
      </c>
      <c r="B29" s="134">
        <v>60.86</v>
      </c>
      <c r="C29" s="171" t="s">
        <v>126</v>
      </c>
      <c r="D29" s="171" t="s">
        <v>125</v>
      </c>
      <c r="E29" s="172" t="s">
        <v>123</v>
      </c>
      <c r="F29" s="166"/>
    </row>
    <row r="30" spans="1:6" s="167" customFormat="1" x14ac:dyDescent="0.35">
      <c r="A30" s="168">
        <v>44409</v>
      </c>
      <c r="B30" s="134">
        <v>60.86</v>
      </c>
      <c r="C30" s="169" t="s">
        <v>126</v>
      </c>
      <c r="D30" s="169" t="s">
        <v>125</v>
      </c>
      <c r="E30" s="170" t="s">
        <v>123</v>
      </c>
      <c r="F30" s="166"/>
    </row>
    <row r="31" spans="1:6" s="167" customFormat="1" x14ac:dyDescent="0.35">
      <c r="A31" s="168">
        <v>44440</v>
      </c>
      <c r="B31" s="134">
        <v>60.86</v>
      </c>
      <c r="C31" s="169" t="s">
        <v>126</v>
      </c>
      <c r="D31" s="169" t="s">
        <v>125</v>
      </c>
      <c r="E31" s="170" t="s">
        <v>123</v>
      </c>
      <c r="F31" s="166"/>
    </row>
    <row r="32" spans="1:6" s="167" customFormat="1" x14ac:dyDescent="0.35">
      <c r="A32" s="168">
        <v>44470</v>
      </c>
      <c r="B32" s="134">
        <v>60.86</v>
      </c>
      <c r="C32" s="169" t="s">
        <v>126</v>
      </c>
      <c r="D32" s="169" t="s">
        <v>125</v>
      </c>
      <c r="E32" s="170" t="s">
        <v>123</v>
      </c>
      <c r="F32" s="166"/>
    </row>
    <row r="33" spans="1:6" s="167" customFormat="1" x14ac:dyDescent="0.35">
      <c r="A33" s="168">
        <v>44501</v>
      </c>
      <c r="B33" s="134">
        <v>60.86</v>
      </c>
      <c r="C33" s="169" t="s">
        <v>126</v>
      </c>
      <c r="D33" s="169" t="s">
        <v>125</v>
      </c>
      <c r="E33" s="170" t="s">
        <v>123</v>
      </c>
      <c r="F33" s="166"/>
    </row>
    <row r="34" spans="1:6" s="167" customFormat="1" x14ac:dyDescent="0.35">
      <c r="A34" s="168">
        <v>44531</v>
      </c>
      <c r="B34" s="134">
        <v>60.86</v>
      </c>
      <c r="C34" s="169" t="s">
        <v>126</v>
      </c>
      <c r="D34" s="169" t="s">
        <v>125</v>
      </c>
      <c r="E34" s="170" t="s">
        <v>123</v>
      </c>
      <c r="F34" s="166"/>
    </row>
    <row r="35" spans="1:6" s="167" customFormat="1" x14ac:dyDescent="0.35">
      <c r="A35" s="168">
        <v>44562</v>
      </c>
      <c r="B35" s="134">
        <v>60.86</v>
      </c>
      <c r="C35" s="169" t="s">
        <v>126</v>
      </c>
      <c r="D35" s="169" t="s">
        <v>125</v>
      </c>
      <c r="E35" s="170" t="s">
        <v>123</v>
      </c>
      <c r="F35" s="166"/>
    </row>
    <row r="36" spans="1:6" s="167" customFormat="1" x14ac:dyDescent="0.35">
      <c r="A36" s="168">
        <v>44593</v>
      </c>
      <c r="B36" s="134">
        <v>60.86</v>
      </c>
      <c r="C36" s="169" t="s">
        <v>126</v>
      </c>
      <c r="D36" s="169" t="s">
        <v>125</v>
      </c>
      <c r="E36" s="170" t="s">
        <v>123</v>
      </c>
      <c r="F36" s="166"/>
    </row>
    <row r="37" spans="1:6" s="167" customFormat="1" x14ac:dyDescent="0.35">
      <c r="A37" s="168">
        <v>44621</v>
      </c>
      <c r="B37" s="134">
        <v>60.86</v>
      </c>
      <c r="C37" s="169" t="s">
        <v>126</v>
      </c>
      <c r="D37" s="169" t="s">
        <v>125</v>
      </c>
      <c r="E37" s="170" t="s">
        <v>123</v>
      </c>
      <c r="F37" s="166"/>
    </row>
    <row r="38" spans="1:6" s="167" customFormat="1" x14ac:dyDescent="0.35">
      <c r="A38" s="168">
        <v>44652</v>
      </c>
      <c r="B38" s="134">
        <v>60.86</v>
      </c>
      <c r="C38" s="169" t="s">
        <v>126</v>
      </c>
      <c r="D38" s="169" t="s">
        <v>125</v>
      </c>
      <c r="E38" s="170" t="s">
        <v>123</v>
      </c>
      <c r="F38" s="166"/>
    </row>
    <row r="39" spans="1:6" s="167" customFormat="1" x14ac:dyDescent="0.35">
      <c r="A39" s="168">
        <v>44682</v>
      </c>
      <c r="B39" s="134">
        <v>60.86</v>
      </c>
      <c r="C39" s="169" t="s">
        <v>126</v>
      </c>
      <c r="D39" s="169" t="s">
        <v>125</v>
      </c>
      <c r="E39" s="170" t="s">
        <v>123</v>
      </c>
      <c r="F39" s="166"/>
    </row>
    <row r="40" spans="1:6" s="167" customFormat="1" x14ac:dyDescent="0.35">
      <c r="A40" s="168">
        <v>44713</v>
      </c>
      <c r="B40" s="134">
        <v>60.86</v>
      </c>
      <c r="C40" s="169" t="s">
        <v>126</v>
      </c>
      <c r="D40" s="169" t="s">
        <v>125</v>
      </c>
      <c r="E40" s="170" t="s">
        <v>123</v>
      </c>
      <c r="F40" s="166"/>
    </row>
    <row r="41" spans="1:6" s="167" customFormat="1" x14ac:dyDescent="0.35">
      <c r="A41" s="168"/>
      <c r="B41" s="134"/>
      <c r="C41" s="169"/>
      <c r="D41" s="169"/>
      <c r="E41" s="170"/>
      <c r="F41" s="166"/>
    </row>
    <row r="42" spans="1:6" s="167" customFormat="1" x14ac:dyDescent="0.35">
      <c r="A42" s="168">
        <v>44378</v>
      </c>
      <c r="B42" s="134">
        <v>45.74</v>
      </c>
      <c r="C42" s="171" t="s">
        <v>127</v>
      </c>
      <c r="D42" s="171" t="s">
        <v>182</v>
      </c>
      <c r="E42" s="172" t="s">
        <v>123</v>
      </c>
      <c r="F42" s="166"/>
    </row>
    <row r="43" spans="1:6" s="167" customFormat="1" x14ac:dyDescent="0.35">
      <c r="A43" s="168">
        <v>44409</v>
      </c>
      <c r="B43" s="134">
        <v>33.43</v>
      </c>
      <c r="C43" s="169" t="s">
        <v>127</v>
      </c>
      <c r="D43" s="169" t="s">
        <v>182</v>
      </c>
      <c r="E43" s="170" t="s">
        <v>123</v>
      </c>
      <c r="F43" s="166"/>
    </row>
    <row r="44" spans="1:6" s="167" customFormat="1" x14ac:dyDescent="0.35">
      <c r="A44" s="168">
        <v>44440</v>
      </c>
      <c r="B44" s="134">
        <v>109.68</v>
      </c>
      <c r="C44" s="169" t="s">
        <v>127</v>
      </c>
      <c r="D44" s="169" t="s">
        <v>182</v>
      </c>
      <c r="E44" s="170" t="s">
        <v>123</v>
      </c>
      <c r="F44" s="166"/>
    </row>
    <row r="45" spans="1:6" s="167" customFormat="1" x14ac:dyDescent="0.35">
      <c r="A45" s="168">
        <v>44470</v>
      </c>
      <c r="B45" s="134">
        <v>99.6</v>
      </c>
      <c r="C45" s="169" t="s">
        <v>127</v>
      </c>
      <c r="D45" s="169" t="s">
        <v>182</v>
      </c>
      <c r="E45" s="170" t="s">
        <v>123</v>
      </c>
      <c r="F45" s="166"/>
    </row>
    <row r="46" spans="1:6" s="167" customFormat="1" x14ac:dyDescent="0.35">
      <c r="A46" s="168">
        <v>44501</v>
      </c>
      <c r="B46" s="134">
        <v>137.69999999999999</v>
      </c>
      <c r="C46" s="169" t="s">
        <v>127</v>
      </c>
      <c r="D46" s="169" t="s">
        <v>182</v>
      </c>
      <c r="E46" s="170" t="s">
        <v>123</v>
      </c>
      <c r="F46" s="166"/>
    </row>
    <row r="47" spans="1:6" s="167" customFormat="1" x14ac:dyDescent="0.35">
      <c r="A47" s="168">
        <v>44531</v>
      </c>
      <c r="B47" s="134">
        <v>116.07</v>
      </c>
      <c r="C47" s="169" t="s">
        <v>127</v>
      </c>
      <c r="D47" s="169" t="s">
        <v>182</v>
      </c>
      <c r="E47" s="170" t="s">
        <v>123</v>
      </c>
      <c r="F47" s="166"/>
    </row>
    <row r="48" spans="1:6" s="167" customFormat="1" x14ac:dyDescent="0.35">
      <c r="A48" s="168">
        <v>44562</v>
      </c>
      <c r="B48" s="134">
        <v>68.16</v>
      </c>
      <c r="C48" s="169" t="s">
        <v>127</v>
      </c>
      <c r="D48" s="169" t="s">
        <v>182</v>
      </c>
      <c r="E48" s="170" t="s">
        <v>123</v>
      </c>
      <c r="F48" s="166"/>
    </row>
    <row r="49" spans="1:6" s="167" customFormat="1" x14ac:dyDescent="0.35">
      <c r="A49" s="168">
        <v>44593</v>
      </c>
      <c r="B49" s="134">
        <v>109.41</v>
      </c>
      <c r="C49" s="169" t="s">
        <v>127</v>
      </c>
      <c r="D49" s="169" t="s">
        <v>182</v>
      </c>
      <c r="E49" s="170" t="s">
        <v>123</v>
      </c>
      <c r="F49" s="166"/>
    </row>
    <row r="50" spans="1:6" s="167" customFormat="1" x14ac:dyDescent="0.35">
      <c r="A50" s="168">
        <v>44621</v>
      </c>
      <c r="B50" s="134">
        <v>83.6</v>
      </c>
      <c r="C50" s="169" t="s">
        <v>127</v>
      </c>
      <c r="D50" s="169" t="s">
        <v>182</v>
      </c>
      <c r="E50" s="170" t="s">
        <v>123</v>
      </c>
      <c r="F50" s="166"/>
    </row>
    <row r="51" spans="1:6" s="167" customFormat="1" x14ac:dyDescent="0.35">
      <c r="A51" s="168">
        <v>44652</v>
      </c>
      <c r="B51" s="134">
        <v>77.47</v>
      </c>
      <c r="C51" s="169" t="s">
        <v>127</v>
      </c>
      <c r="D51" s="169" t="s">
        <v>182</v>
      </c>
      <c r="E51" s="170" t="s">
        <v>123</v>
      </c>
      <c r="F51" s="166"/>
    </row>
    <row r="52" spans="1:6" s="167" customFormat="1" x14ac:dyDescent="0.35">
      <c r="A52" s="168">
        <v>44682</v>
      </c>
      <c r="B52" s="134">
        <v>104.25</v>
      </c>
      <c r="C52" s="169" t="s">
        <v>127</v>
      </c>
      <c r="D52" s="169" t="s">
        <v>182</v>
      </c>
      <c r="E52" s="170" t="s">
        <v>123</v>
      </c>
      <c r="F52" s="166"/>
    </row>
    <row r="53" spans="1:6" s="167" customFormat="1" x14ac:dyDescent="0.35">
      <c r="A53" s="168">
        <v>44713</v>
      </c>
      <c r="B53" s="134">
        <v>78.150000000000006</v>
      </c>
      <c r="C53" s="169" t="s">
        <v>127</v>
      </c>
      <c r="D53" s="169" t="s">
        <v>182</v>
      </c>
      <c r="E53" s="170" t="s">
        <v>123</v>
      </c>
      <c r="F53" s="166"/>
    </row>
    <row r="54" spans="1:6" s="167" customFormat="1" x14ac:dyDescent="0.35">
      <c r="A54" s="168"/>
      <c r="B54" s="134"/>
      <c r="C54" s="169"/>
      <c r="D54" s="169"/>
      <c r="E54" s="170"/>
      <c r="F54" s="166"/>
    </row>
    <row r="55" spans="1:6" s="167" customFormat="1" ht="25.5" x14ac:dyDescent="0.35">
      <c r="A55" s="168">
        <v>44413</v>
      </c>
      <c r="B55" s="134">
        <v>21.74</v>
      </c>
      <c r="C55" s="171" t="s">
        <v>200</v>
      </c>
      <c r="D55" s="171" t="s">
        <v>201</v>
      </c>
      <c r="E55" s="172" t="s">
        <v>122</v>
      </c>
      <c r="F55" s="166"/>
    </row>
    <row r="56" spans="1:6" s="167" customFormat="1" x14ac:dyDescent="0.35">
      <c r="A56" s="168">
        <v>44256</v>
      </c>
      <c r="B56" s="134">
        <v>32.5</v>
      </c>
      <c r="C56" s="169" t="s">
        <v>204</v>
      </c>
      <c r="D56" s="169" t="s">
        <v>203</v>
      </c>
      <c r="E56" s="170" t="s">
        <v>122</v>
      </c>
      <c r="F56" s="166"/>
    </row>
    <row r="57" spans="1:6" s="167" customFormat="1" x14ac:dyDescent="0.35">
      <c r="A57" s="168">
        <v>44361</v>
      </c>
      <c r="B57" s="134">
        <v>56.65</v>
      </c>
      <c r="C57" s="171" t="s">
        <v>202</v>
      </c>
      <c r="D57" s="171" t="s">
        <v>203</v>
      </c>
      <c r="E57" s="172" t="s">
        <v>122</v>
      </c>
      <c r="F57" s="166"/>
    </row>
    <row r="58" spans="1:6" s="167" customFormat="1" x14ac:dyDescent="0.35">
      <c r="A58" s="168"/>
      <c r="B58" s="134"/>
      <c r="C58" s="171"/>
      <c r="D58" s="171"/>
      <c r="E58" s="172"/>
      <c r="F58" s="166"/>
    </row>
    <row r="59" spans="1:6" s="167" customFormat="1" x14ac:dyDescent="0.35">
      <c r="A59" s="168">
        <v>44593</v>
      </c>
      <c r="B59" s="134">
        <v>482.61</v>
      </c>
      <c r="C59" s="169" t="s">
        <v>190</v>
      </c>
      <c r="D59" s="169" t="s">
        <v>191</v>
      </c>
      <c r="E59" s="170" t="s">
        <v>123</v>
      </c>
      <c r="F59" s="166"/>
    </row>
    <row r="60" spans="1:6" s="167" customFormat="1" x14ac:dyDescent="0.35">
      <c r="A60" s="168"/>
      <c r="B60" s="134"/>
      <c r="C60" s="169"/>
      <c r="D60" s="169"/>
      <c r="E60" s="170"/>
      <c r="F60" s="166"/>
    </row>
    <row r="61" spans="1:6" s="68" customFormat="1" hidden="1" x14ac:dyDescent="0.35">
      <c r="A61" s="115"/>
      <c r="B61" s="112"/>
      <c r="C61" s="116"/>
      <c r="D61" s="116"/>
      <c r="E61" s="117"/>
      <c r="F61" s="3"/>
    </row>
    <row r="62" spans="1:6" ht="34.5" customHeight="1" x14ac:dyDescent="0.35">
      <c r="A62" s="69" t="s">
        <v>102</v>
      </c>
      <c r="B62" s="78">
        <f>SUM(B11:B61)</f>
        <v>9754.3299999999945</v>
      </c>
      <c r="C62" s="85" t="str">
        <f>IF(SUBTOTAL(3,B11:B61)=SUBTOTAL(103,B11:B61),'Summary and sign-off'!$A$48,'Summary and sign-off'!$A$49)</f>
        <v>Check - there are no hidden rows with data</v>
      </c>
      <c r="D62" s="180" t="str">
        <f>IF('Summary and sign-off'!F59='Summary and sign-off'!F54,'Summary and sign-off'!A51,'Summary and sign-off'!A50)</f>
        <v>Check - each entry provides sufficient information</v>
      </c>
      <c r="E62" s="180"/>
      <c r="F62" s="37"/>
    </row>
    <row r="63" spans="1:6" ht="14.1" customHeight="1" x14ac:dyDescent="0.35">
      <c r="A63" s="38"/>
      <c r="B63" s="27"/>
      <c r="C63" s="20"/>
      <c r="D63" s="20"/>
      <c r="E63" s="20"/>
      <c r="F63" s="24"/>
    </row>
    <row r="64" spans="1:6" ht="13.15" x14ac:dyDescent="0.4">
      <c r="A64" s="21" t="s">
        <v>103</v>
      </c>
      <c r="B64" s="20"/>
      <c r="C64" s="20"/>
      <c r="D64" s="20"/>
      <c r="E64" s="20"/>
      <c r="F64" s="24"/>
    </row>
    <row r="65" spans="1:6" ht="12.6" customHeight="1" x14ac:dyDescent="0.35">
      <c r="A65" s="23" t="s">
        <v>82</v>
      </c>
      <c r="B65" s="20"/>
      <c r="C65" s="20"/>
      <c r="D65" s="20"/>
      <c r="E65" s="20"/>
      <c r="F65" s="24"/>
    </row>
    <row r="66" spans="1:6" ht="13.15" x14ac:dyDescent="0.4">
      <c r="A66" s="23" t="s">
        <v>30</v>
      </c>
      <c r="B66" s="25"/>
      <c r="C66" s="26"/>
      <c r="D66" s="26"/>
      <c r="E66" s="26"/>
      <c r="F66" s="27"/>
    </row>
    <row r="67" spans="1:6" x14ac:dyDescent="0.35">
      <c r="A67" s="31" t="s">
        <v>96</v>
      </c>
      <c r="B67" s="32"/>
      <c r="C67" s="27"/>
      <c r="D67" s="27"/>
      <c r="E67" s="27"/>
      <c r="F67" s="27"/>
    </row>
    <row r="68" spans="1:6" ht="12.75" customHeight="1" x14ac:dyDescent="0.35">
      <c r="A68" s="31" t="s">
        <v>97</v>
      </c>
      <c r="B68" s="39"/>
      <c r="C68" s="33"/>
      <c r="D68" s="33"/>
      <c r="E68" s="33"/>
      <c r="F68" s="33"/>
    </row>
    <row r="69" spans="1:6" x14ac:dyDescent="0.35">
      <c r="A69" s="38"/>
      <c r="B69" s="40"/>
      <c r="C69" s="20"/>
      <c r="D69" s="20"/>
      <c r="E69" s="20"/>
      <c r="F69" s="38"/>
    </row>
    <row r="70" spans="1:6" hidden="1" x14ac:dyDescent="0.35">
      <c r="A70" s="20"/>
      <c r="B70" s="20"/>
      <c r="C70" s="20"/>
      <c r="D70" s="20"/>
      <c r="E70" s="38"/>
    </row>
    <row r="71" spans="1:6" ht="12.75" hidden="1" customHeight="1" x14ac:dyDescent="0.35"/>
    <row r="72" spans="1:6" hidden="1" x14ac:dyDescent="0.35">
      <c r="A72" s="41"/>
      <c r="B72" s="41"/>
      <c r="C72" s="41"/>
      <c r="D72" s="41"/>
      <c r="E72" s="41"/>
      <c r="F72" s="24"/>
    </row>
    <row r="73" spans="1:6" hidden="1" x14ac:dyDescent="0.35">
      <c r="A73" s="41"/>
      <c r="B73" s="41"/>
      <c r="C73" s="41"/>
      <c r="D73" s="41"/>
      <c r="E73" s="41"/>
      <c r="F73" s="24"/>
    </row>
    <row r="74" spans="1:6" hidden="1" x14ac:dyDescent="0.35">
      <c r="A74" s="41"/>
      <c r="B74" s="41"/>
      <c r="C74" s="41"/>
      <c r="D74" s="41"/>
      <c r="E74" s="41"/>
      <c r="F74" s="24"/>
    </row>
    <row r="75" spans="1:6" hidden="1" x14ac:dyDescent="0.35">
      <c r="A75" s="41"/>
      <c r="B75" s="41"/>
      <c r="C75" s="41"/>
      <c r="D75" s="41"/>
      <c r="E75" s="41"/>
      <c r="F75" s="24"/>
    </row>
    <row r="76" spans="1:6" hidden="1" x14ac:dyDescent="0.35">
      <c r="A76" s="41"/>
      <c r="B76" s="41"/>
      <c r="C76" s="41"/>
      <c r="D76" s="41"/>
      <c r="E76" s="41"/>
      <c r="F76" s="24"/>
    </row>
    <row r="77" spans="1:6" x14ac:dyDescent="0.35"/>
    <row r="78" spans="1:6" x14ac:dyDescent="0.35"/>
    <row r="79" spans="1:6" x14ac:dyDescent="0.35"/>
    <row r="80" spans="1: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sheetData>
  <sheetProtection algorithmName="SHA-512" hashValue="XcZzyi0IBuJWV7rRkdP5ObiZ4aH9bAc1T3z5hZkJy4YZfQIUPHC8Ir/7AKXcZxRxbRhWYBctKYsSMnaANZ4Z0w==" saltValue="tV574TbQcYQsMSaN6qtAQg==" spinCount="100000" sheet="1" objects="1" scenarios="1" selectLockedCells="1" selectUnlockedCells="1"/>
  <mergeCells count="10">
    <mergeCell ref="D62:E6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61 A11:A34 A42:A47 A56:A58 A5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A28 A35:A41 A48:A54 A59:A6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B59:B61 B56:B58 B11:B55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16" sqref="D16"/>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76" t="s">
        <v>104</v>
      </c>
      <c r="B1" s="176"/>
      <c r="C1" s="176"/>
      <c r="D1" s="176"/>
      <c r="E1" s="176"/>
      <c r="F1" s="176"/>
    </row>
    <row r="2" spans="1:6" ht="21" customHeight="1" x14ac:dyDescent="0.35">
      <c r="A2" s="4" t="s">
        <v>3</v>
      </c>
      <c r="B2" s="179" t="str">
        <f>'Summary and sign-off'!B2:F2</f>
        <v>Electricity Authority</v>
      </c>
      <c r="C2" s="179"/>
      <c r="D2" s="179"/>
      <c r="E2" s="179"/>
      <c r="F2" s="179"/>
    </row>
    <row r="3" spans="1:6" ht="21" customHeight="1" x14ac:dyDescent="0.35">
      <c r="A3" s="4" t="s">
        <v>61</v>
      </c>
      <c r="B3" s="179" t="str">
        <f>'Summary and sign-off'!B3:F3</f>
        <v>James Stevenson-Wallace</v>
      </c>
      <c r="C3" s="179"/>
      <c r="D3" s="179"/>
      <c r="E3" s="179"/>
      <c r="F3" s="179"/>
    </row>
    <row r="4" spans="1:6" ht="21" customHeight="1" x14ac:dyDescent="0.35">
      <c r="A4" s="4" t="s">
        <v>62</v>
      </c>
      <c r="B4" s="179">
        <f>'Summary and sign-off'!B4:F4</f>
        <v>44378</v>
      </c>
      <c r="C4" s="179"/>
      <c r="D4" s="179"/>
      <c r="E4" s="179"/>
      <c r="F4" s="179"/>
    </row>
    <row r="5" spans="1:6" ht="21" customHeight="1" x14ac:dyDescent="0.35">
      <c r="A5" s="4" t="s">
        <v>63</v>
      </c>
      <c r="B5" s="179">
        <f>'Summary and sign-off'!B5:F5</f>
        <v>44742</v>
      </c>
      <c r="C5" s="179"/>
      <c r="D5" s="179"/>
      <c r="E5" s="179"/>
      <c r="F5" s="179"/>
    </row>
    <row r="6" spans="1:6" ht="21" customHeight="1" x14ac:dyDescent="0.35">
      <c r="A6" s="4" t="s">
        <v>105</v>
      </c>
      <c r="B6" s="174" t="s">
        <v>32</v>
      </c>
      <c r="C6" s="174"/>
      <c r="D6" s="174"/>
      <c r="E6" s="174"/>
      <c r="F6" s="174"/>
    </row>
    <row r="7" spans="1:6" ht="21" customHeight="1" x14ac:dyDescent="0.35">
      <c r="A7" s="4" t="s">
        <v>7</v>
      </c>
      <c r="B7" s="174" t="s">
        <v>34</v>
      </c>
      <c r="C7" s="174"/>
      <c r="D7" s="174"/>
      <c r="E7" s="174"/>
      <c r="F7" s="174"/>
    </row>
    <row r="8" spans="1:6" ht="36" customHeight="1" x14ac:dyDescent="0.35">
      <c r="A8" s="183" t="s">
        <v>106</v>
      </c>
      <c r="B8" s="183"/>
      <c r="C8" s="183"/>
      <c r="D8" s="183"/>
      <c r="E8" s="183"/>
      <c r="F8" s="183"/>
    </row>
    <row r="9" spans="1:6" ht="36" customHeight="1" x14ac:dyDescent="0.35">
      <c r="A9" s="191" t="s">
        <v>107</v>
      </c>
      <c r="B9" s="192"/>
      <c r="C9" s="192"/>
      <c r="D9" s="192"/>
      <c r="E9" s="192"/>
      <c r="F9" s="192"/>
    </row>
    <row r="10" spans="1:6" ht="39" customHeight="1" x14ac:dyDescent="0.35">
      <c r="A10" s="35" t="s">
        <v>68</v>
      </c>
      <c r="B10" s="128" t="s">
        <v>108</v>
      </c>
      <c r="C10" s="128" t="s">
        <v>109</v>
      </c>
      <c r="D10" s="128" t="s">
        <v>110</v>
      </c>
      <c r="E10" s="128" t="s">
        <v>111</v>
      </c>
      <c r="F10" s="128" t="s">
        <v>112</v>
      </c>
    </row>
    <row r="11" spans="1:6" s="68" customFormat="1" hidden="1" x14ac:dyDescent="0.35">
      <c r="A11" s="111"/>
      <c r="B11" s="116"/>
      <c r="C11" s="118"/>
      <c r="D11" s="116"/>
      <c r="E11" s="119"/>
      <c r="F11" s="117"/>
    </row>
    <row r="12" spans="1:6" s="68" customFormat="1" x14ac:dyDescent="0.35">
      <c r="A12" s="133"/>
      <c r="B12" s="140"/>
      <c r="C12" s="141"/>
      <c r="D12" s="140"/>
      <c r="E12" s="142"/>
      <c r="F12" s="143"/>
    </row>
    <row r="13" spans="1:6" s="68" customFormat="1" x14ac:dyDescent="0.35">
      <c r="A13" s="133"/>
      <c r="B13" s="140" t="s">
        <v>130</v>
      </c>
      <c r="C13" s="141"/>
      <c r="D13" s="140"/>
      <c r="E13" s="142"/>
      <c r="F13" s="143"/>
    </row>
    <row r="14" spans="1:6" s="68" customFormat="1" x14ac:dyDescent="0.35">
      <c r="A14" s="133"/>
      <c r="B14" s="140"/>
      <c r="C14" s="141"/>
      <c r="D14" s="140"/>
      <c r="E14" s="142"/>
      <c r="F14" s="143"/>
    </row>
    <row r="15" spans="1:6" s="68" customFormat="1" x14ac:dyDescent="0.35">
      <c r="A15" s="133"/>
      <c r="B15" s="140"/>
      <c r="C15" s="141"/>
      <c r="D15" s="140"/>
      <c r="E15" s="142"/>
      <c r="F15" s="143"/>
    </row>
    <row r="16" spans="1:6" s="68" customFormat="1" x14ac:dyDescent="0.35">
      <c r="A16" s="133"/>
      <c r="B16" s="140"/>
      <c r="C16" s="141"/>
      <c r="D16" s="140"/>
      <c r="E16" s="142"/>
      <c r="F16" s="143"/>
    </row>
    <row r="17" spans="1:7" s="68" customFormat="1" x14ac:dyDescent="0.35">
      <c r="A17" s="133"/>
      <c r="B17" s="140"/>
      <c r="C17" s="141"/>
      <c r="D17" s="140"/>
      <c r="E17" s="142"/>
      <c r="F17" s="143"/>
    </row>
    <row r="18" spans="1:7" s="68" customFormat="1" x14ac:dyDescent="0.35">
      <c r="A18" s="133"/>
      <c r="B18" s="140"/>
      <c r="C18" s="141"/>
      <c r="D18" s="140"/>
      <c r="E18" s="142"/>
      <c r="F18" s="143"/>
    </row>
    <row r="19" spans="1:7" s="68" customFormat="1" x14ac:dyDescent="0.35">
      <c r="A19" s="133"/>
      <c r="B19" s="140"/>
      <c r="C19" s="141"/>
      <c r="D19" s="140"/>
      <c r="E19" s="142"/>
      <c r="F19" s="143"/>
    </row>
    <row r="20" spans="1:7" s="68" customFormat="1" x14ac:dyDescent="0.35">
      <c r="A20" s="133"/>
      <c r="B20" s="140"/>
      <c r="C20" s="141"/>
      <c r="D20" s="140"/>
      <c r="E20" s="142"/>
      <c r="F20" s="143"/>
    </row>
    <row r="21" spans="1:7" s="68" customFormat="1" x14ac:dyDescent="0.35">
      <c r="A21" s="133"/>
      <c r="B21" s="140"/>
      <c r="C21" s="141"/>
      <c r="D21" s="140"/>
      <c r="E21" s="142"/>
      <c r="F21" s="143"/>
    </row>
    <row r="22" spans="1:7" s="68" customFormat="1" x14ac:dyDescent="0.35">
      <c r="A22" s="133"/>
      <c r="B22" s="140"/>
      <c r="C22" s="141"/>
      <c r="D22" s="140"/>
      <c r="E22" s="142"/>
      <c r="F22" s="143"/>
    </row>
    <row r="23" spans="1:7" s="68" customFormat="1" x14ac:dyDescent="0.35">
      <c r="A23" s="133"/>
      <c r="B23" s="140"/>
      <c r="C23" s="141"/>
      <c r="D23" s="140"/>
      <c r="E23" s="142"/>
      <c r="F23" s="143"/>
    </row>
    <row r="24" spans="1:7" s="68" customFormat="1" hidden="1" x14ac:dyDescent="0.35">
      <c r="A24" s="111"/>
      <c r="B24" s="116"/>
      <c r="C24" s="118"/>
      <c r="D24" s="116"/>
      <c r="E24" s="119"/>
      <c r="F24" s="117"/>
    </row>
    <row r="25" spans="1:7" ht="34.5" customHeight="1" x14ac:dyDescent="0.35">
      <c r="A25" s="129" t="s">
        <v>113</v>
      </c>
      <c r="B25" s="130" t="s">
        <v>114</v>
      </c>
      <c r="C25" s="131">
        <f>C26+C27</f>
        <v>0</v>
      </c>
      <c r="D25" s="132" t="str">
        <f>IF(SUBTOTAL(3,C11:C24)=SUBTOTAL(103,C11:C24),'Summary and sign-off'!$A$48,'Summary and sign-off'!$A$49)</f>
        <v>Check - there are no hidden rows with data</v>
      </c>
      <c r="E25" s="180" t="str">
        <f>IF('Summary and sign-off'!F60='Summary and sign-off'!F54,'Summary and sign-off'!A52,'Summary and sign-off'!A50)</f>
        <v>Not all lines have an entry for "Description", "Was the gift accepted?" and "Estimated value in NZ$"</v>
      </c>
      <c r="F25" s="180"/>
      <c r="G25" s="68"/>
    </row>
    <row r="26" spans="1:7" ht="25.5" customHeight="1" x14ac:dyDescent="0.4">
      <c r="A26" s="70"/>
      <c r="B26" s="71" t="s">
        <v>47</v>
      </c>
      <c r="C26" s="72">
        <f>COUNTIF(C11:C24,'Summary and sign-off'!A45)</f>
        <v>0</v>
      </c>
      <c r="D26" s="17"/>
      <c r="E26" s="18"/>
      <c r="F26" s="19"/>
    </row>
    <row r="27" spans="1:7" ht="25.5" customHeight="1" x14ac:dyDescent="0.4">
      <c r="A27" s="70"/>
      <c r="B27" s="71" t="s">
        <v>48</v>
      </c>
      <c r="C27" s="72">
        <f>COUNTIF(C11:C24,'Summary and sign-off'!A46)</f>
        <v>0</v>
      </c>
      <c r="D27" s="17"/>
      <c r="E27" s="18"/>
      <c r="F27" s="19"/>
    </row>
    <row r="28" spans="1:7" ht="13.15" x14ac:dyDescent="0.4">
      <c r="A28" s="20"/>
      <c r="B28" s="21"/>
      <c r="C28" s="20"/>
      <c r="D28" s="22"/>
      <c r="E28" s="22"/>
      <c r="F28" s="20"/>
    </row>
    <row r="29" spans="1:7" ht="13.15" x14ac:dyDescent="0.4">
      <c r="A29" s="21" t="s">
        <v>103</v>
      </c>
      <c r="B29" s="21"/>
      <c r="C29" s="21"/>
      <c r="D29" s="21"/>
      <c r="E29" s="21"/>
      <c r="F29" s="21"/>
    </row>
    <row r="30" spans="1:7" ht="12.6" customHeight="1" x14ac:dyDescent="0.35">
      <c r="A30" s="23" t="s">
        <v>82</v>
      </c>
      <c r="B30" s="20"/>
      <c r="C30" s="20"/>
      <c r="D30" s="20"/>
      <c r="E30" s="20"/>
      <c r="F30" s="24"/>
    </row>
    <row r="31" spans="1:7" ht="13.15" x14ac:dyDescent="0.4">
      <c r="A31" s="23" t="s">
        <v>30</v>
      </c>
      <c r="B31" s="25"/>
      <c r="C31" s="26"/>
      <c r="D31" s="26"/>
      <c r="E31" s="26"/>
      <c r="F31" s="27"/>
    </row>
    <row r="32" spans="1:7" ht="13.15" x14ac:dyDescent="0.4">
      <c r="A32" s="23" t="s">
        <v>115</v>
      </c>
      <c r="B32" s="28"/>
      <c r="C32" s="28"/>
      <c r="D32" s="28"/>
      <c r="E32" s="28"/>
      <c r="F32" s="28"/>
    </row>
    <row r="33" spans="1:6" ht="12.75" customHeight="1" x14ac:dyDescent="0.35">
      <c r="A33" s="23" t="s">
        <v>116</v>
      </c>
      <c r="B33" s="20"/>
      <c r="C33" s="20"/>
      <c r="D33" s="20"/>
      <c r="E33" s="20"/>
      <c r="F33" s="20"/>
    </row>
    <row r="34" spans="1:6" ht="12.95" customHeight="1" x14ac:dyDescent="0.35">
      <c r="A34" s="29" t="s">
        <v>117</v>
      </c>
      <c r="B34" s="30"/>
      <c r="C34" s="30"/>
      <c r="D34" s="30"/>
      <c r="E34" s="30"/>
      <c r="F34" s="30"/>
    </row>
    <row r="35" spans="1:6" x14ac:dyDescent="0.35">
      <c r="A35" s="31" t="s">
        <v>118</v>
      </c>
      <c r="B35" s="32"/>
      <c r="C35" s="27"/>
      <c r="D35" s="27"/>
      <c r="E35" s="27"/>
      <c r="F35" s="27"/>
    </row>
    <row r="36" spans="1:6" ht="12.75" customHeight="1" x14ac:dyDescent="0.35">
      <c r="A36" s="31" t="s">
        <v>97</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algorithmName="SHA-512" hashValue="qMkD37Hmpvgbpr7mfm/REw6OKNRGUHpToy0UYWk62B4woDI3UY20JVFeqJPz45qMwZ//v3X0/KJMPlQ80/CZhQ==" saltValue="n39R5K8cab8yAXtEGyd8Ug==" spinCount="100000" sheet="1" objects="1" scenarios="1" selectLockedCells="1" selectUnlockedCells="1"/>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Louise Pearson</cp:lastModifiedBy>
  <cp:revision/>
  <cp:lastPrinted>2022-07-18T01:24:24Z</cp:lastPrinted>
  <dcterms:created xsi:type="dcterms:W3CDTF">2010-10-17T20:59:02Z</dcterms:created>
  <dcterms:modified xsi:type="dcterms:W3CDTF">2022-12-09T01:48:19Z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