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2"/>
  <workbookPr defaultThemeVersion="124226"/>
  <mc:AlternateContent xmlns:mc="http://schemas.openxmlformats.org/markup-compatibility/2006">
    <mc:Choice Requires="x15">
      <x15ac:absPath xmlns:x15ac="http://schemas.microsoft.com/office/spreadsheetml/2010/11/ac" url="https://electricityauthority.sharepoint.com/sites/FinanceTeam/rept/Accountability/CE expenses/2024-2025 FY/Full year/"/>
    </mc:Choice>
  </mc:AlternateContent>
  <xr:revisionPtr revIDLastSave="22" documentId="8_{5263F747-D453-4CC6-B5C9-A16D3D16A24D}" xr6:coauthVersionLast="47" xr6:coauthVersionMax="47" xr10:uidLastSave="{55F437DC-C00F-40A1-AD8E-5ABD5BA18E0C}"/>
  <workbookProtection workbookAlgorithmName="SHA-512" workbookHashValue="UGDCn3LlfncRXA/qUcBDk+aG43hZnx+b2Sf/8hbF8E5EdFxblt9iDaJX4y66sB4EVIKlruKHrsbnFQdCbuioEw==" workbookSaltValue="bKsIU1Fe9Ud/NH1Os9AebA==" workbookSpinCount="100000" lockStructure="1"/>
  <bookViews>
    <workbookView xWindow="28680" yWindow="-120" windowWidth="29040" windowHeight="15720" activeTab="4" xr2:uid="{00000000-000D-0000-FFFF-FFFF0000000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expenses'!$A$1:$E$64</definedName>
    <definedName name="_xlnm.Print_Area" localSheetId="4">'Gifts and benefits'!$A$1:$F$41</definedName>
    <definedName name="_xlnm.Print_Area" localSheetId="2">Hospitality!$A$1:$E$24</definedName>
    <definedName name="_xlnm.Print_Area" localSheetId="0">'Summary and sign-off'!$A$1:$F$23</definedName>
    <definedName name="_xlnm.Print_Area" localSheetId="1">Travel!$A$1:$E$136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2" i="4" l="1"/>
  <c r="B6" i="13" l="1"/>
  <c r="E60" i="13"/>
  <c r="C60" i="13"/>
  <c r="C31" i="4"/>
  <c r="B60" i="13" l="1"/>
  <c r="B59" i="13"/>
  <c r="D59" i="13"/>
  <c r="B58" i="13"/>
  <c r="D58" i="13"/>
  <c r="D57" i="13"/>
  <c r="B57" i="13"/>
  <c r="D56" i="13"/>
  <c r="B56" i="13"/>
  <c r="D55" i="13"/>
  <c r="B55" i="13"/>
  <c r="B2" i="4"/>
  <c r="B3" i="4"/>
  <c r="B2" i="3"/>
  <c r="B3" i="3"/>
  <c r="B2" i="2"/>
  <c r="B3" i="2"/>
  <c r="B2" i="1"/>
  <c r="B3" i="1"/>
  <c r="F58" i="13" l="1"/>
  <c r="F60" i="13"/>
  <c r="F59" i="13"/>
  <c r="F57" i="13"/>
  <c r="F56" i="13"/>
  <c r="F55" i="13"/>
  <c r="C13" i="13"/>
  <c r="C12" i="13"/>
  <c r="C11" i="13"/>
  <c r="C16" i="13" l="1"/>
  <c r="C17" i="13"/>
  <c r="B5" i="4" l="1"/>
  <c r="B4" i="4"/>
  <c r="B5" i="3"/>
  <c r="B4" i="3"/>
  <c r="B5" i="2"/>
  <c r="B4" i="2"/>
  <c r="B5" i="1"/>
  <c r="B4" i="1"/>
  <c r="C15" i="13" l="1"/>
  <c r="F12" i="13" l="1"/>
  <c r="C30" i="4"/>
  <c r="F11" i="13" s="1"/>
  <c r="F13" i="13" l="1"/>
  <c r="B125" i="1"/>
  <c r="B17" i="13" s="1"/>
  <c r="B117" i="1"/>
  <c r="B16" i="13" s="1"/>
  <c r="B17" i="1"/>
  <c r="B15" i="13" s="1"/>
  <c r="B58" i="3" l="1"/>
  <c r="B13" i="13" s="1"/>
  <c r="B17" i="2"/>
  <c r="B12" i="13" s="1"/>
  <c r="B11" i="13" l="1"/>
  <c r="B127" i="1"/>
</calcChain>
</file>

<file path=xl/sharedStrings.xml><?xml version="1.0" encoding="utf-8"?>
<sst xmlns="http://schemas.openxmlformats.org/spreadsheetml/2006/main" count="544" uniqueCount="251">
  <si>
    <t>Secretary or Chief Executive Expenses, Gifts and Benefits Disclosure - summary &amp; sign-off*</t>
  </si>
  <si>
    <t>Organisation Name*</t>
  </si>
  <si>
    <t xml:space="preserve">Electricity Authority Te Mana Hiko </t>
  </si>
  <si>
    <t>Secretary or Chief Executive**</t>
  </si>
  <si>
    <t>Sarah Gillies</t>
  </si>
  <si>
    <t>Disclosure period start***</t>
  </si>
  <si>
    <t>Disclosure period end***</t>
  </si>
  <si>
    <t>Agency totals check</t>
  </si>
  <si>
    <t>Secretary or Chief Executive approval****</t>
  </si>
  <si>
    <t>This disclosure has been approved by the Departmental Secretary or Chief Executive</t>
  </si>
  <si>
    <t>Other sign-off****</t>
  </si>
  <si>
    <t>Board Chair and Audit and Finance Committee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</si>
  <si>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</si>
  <si>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</si>
  <si>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</si>
  <si>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</si>
  <si>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Gifts and benefits</t>
  </si>
  <si>
    <t>Count</t>
  </si>
  <si>
    <t>Travel expenses</t>
  </si>
  <si>
    <t>Number offered</t>
  </si>
  <si>
    <t>Hospitality</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</si>
  <si>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</si>
  <si>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</si>
  <si>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</si>
  <si>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</si>
  <si>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</si>
  <si>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</si>
  <si>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</si>
  <si>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</si>
  <si>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</si>
  <si>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</si>
  <si>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</si>
  <si>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</si>
  <si>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</si>
  <si>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</si>
  <si>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</si>
  <si>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</si>
  <si>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</si>
  <si>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</si>
  <si>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</si>
  <si>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</si>
  <si>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</si>
  <si>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</si>
  <si>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not yet been approved by the Departmental Secretary or Chief Executive</t>
  </si>
  <si>
    <t>Type here who else has approved this disclosure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</si>
  <si>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</si>
  <si>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</si>
  <si>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</si>
  <si>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</si>
  <si>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</si>
  <si>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</si>
  <si>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</si>
  <si>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</si>
  <si>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</si>
  <si>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</si>
  <si>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</si>
  <si>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</si>
  <si>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</si>
  <si>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</si>
  <si>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</si>
  <si>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</si>
  <si>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</si>
  <si>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</si>
  <si>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</si>
  <si>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</si>
  <si>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</si>
  <si>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</si>
  <si>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</si>
  <si>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</si>
  <si>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</si>
  <si>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</si>
  <si>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</si>
  <si>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</si>
  <si>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</si>
  <si>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</si>
  <si>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</si>
  <si>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</si>
  <si>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</si>
  <si>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11 - 14 June 2024</t>
  </si>
  <si>
    <t>Attendance at Australian Energy Week Conference</t>
  </si>
  <si>
    <t>Accommodation (Melbourne)</t>
  </si>
  <si>
    <t>Wellington / Melbourne</t>
  </si>
  <si>
    <t>Note, previous expenses disclosed in 2023/24</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</si>
  <si>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</si>
  <si>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</si>
  <si>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</si>
  <si>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Planned WEL (Waikato Electric) Network site visit to electricity supplier, didn't go ahead due to weather</t>
  </si>
  <si>
    <t>Flights (return)</t>
  </si>
  <si>
    <t>Wellington / Hamilton</t>
  </si>
  <si>
    <t>Travel administrative fees</t>
  </si>
  <si>
    <t>Attendance at Energy Matters event</t>
  </si>
  <si>
    <t>Wellington airport overnight carpark</t>
  </si>
  <si>
    <t>Wellington / Auckland</t>
  </si>
  <si>
    <t>Taxi fare</t>
  </si>
  <si>
    <t>Auckland</t>
  </si>
  <si>
    <t>Attendance at Energy Trader Forum</t>
  </si>
  <si>
    <t>Wellington</t>
  </si>
  <si>
    <t>Taxi fares</t>
  </si>
  <si>
    <t>Attendance at Energy Excellence Awards</t>
  </si>
  <si>
    <t>Meeting with the Minister, attended from Auckland due being on the same day as the Energy Excellence Awards</t>
  </si>
  <si>
    <t>Accommodation</t>
  </si>
  <si>
    <t>16-18 September 2024</t>
  </si>
  <si>
    <t>Attendance at Authority Board Meeting (held in Auckland) and Oceania Renewable Power Summit</t>
  </si>
  <si>
    <t>Flights (return, also includes for 19 September 2024)</t>
  </si>
  <si>
    <t>Meals</t>
  </si>
  <si>
    <t>Attendance at VIP roundtable luncheon event - Boosting ROI in the Energy Transition Era - the Digitial Transformation Imperative</t>
  </si>
  <si>
    <t>Attendance at Russell McVeagh Renewable Energy panel event as invited to be a speaker</t>
  </si>
  <si>
    <t>Flights (return flight 7 November)</t>
  </si>
  <si>
    <t>Attendance at Zero Bill Open Home event</t>
  </si>
  <si>
    <t>Flights (return, same day)</t>
  </si>
  <si>
    <t>Wellington airport carpark</t>
  </si>
  <si>
    <t>Meetings with University of Auckland Energy Research Centre</t>
  </si>
  <si>
    <t>Attendance at Auckland University for Business School Summer School in Energy Economics event as invited to be a speaker and Energy Centre Advisory Board Meeting &amp; Dinner</t>
  </si>
  <si>
    <t>Flights (return flight 18 February)</t>
  </si>
  <si>
    <t>19-22 March 2025</t>
  </si>
  <si>
    <t>Attendance at Downstream 2025 Conference</t>
  </si>
  <si>
    <t>Flights (outbound 19 March / return  22 March)</t>
  </si>
  <si>
    <t>Wellington / Christchurch</t>
  </si>
  <si>
    <t>Christchurch</t>
  </si>
  <si>
    <t>26-27 March 2025</t>
  </si>
  <si>
    <t>Energy Competition Task Force level playing field engagement (in person event)</t>
  </si>
  <si>
    <t>Flights (outbound to Auckland 26 March, outbound to Christchurch 27 March and return 27 March)</t>
  </si>
  <si>
    <t>Wellington / Auckland / Christchurch</t>
  </si>
  <si>
    <t>14-17 April 2025</t>
  </si>
  <si>
    <t>Attendance at NZ Energy Conferenceand stakeholder visits</t>
  </si>
  <si>
    <t>Flights (outbound 14 April and return 17 April)</t>
  </si>
  <si>
    <t xml:space="preserve">Wellington / Auckland / Whangarei </t>
  </si>
  <si>
    <t>Whangarei</t>
  </si>
  <si>
    <t>Rental car toll road fees and petrol</t>
  </si>
  <si>
    <t>Auckland / Whangarei</t>
  </si>
  <si>
    <t>Flight credit. Travel to Auckland on Monday 17 March did not go ahead due to weather conditions and possibility of the return flight being cancelled. The flight credit will be used for future travel which is yet to be booked as the fare has to be the same and / or of higher value</t>
  </si>
  <si>
    <t>Attendance at Power Innovation Pathway Day</t>
  </si>
  <si>
    <t>Attendance at Authority Board Meeting (held in Pukekohe)</t>
  </si>
  <si>
    <t>Attendance at Electrify Queenstown event</t>
  </si>
  <si>
    <t>Flights (Christchurch to Queenstown and Queenstown to Wellington) - used partial credit from Q3</t>
  </si>
  <si>
    <t>Christchurch / Queenstown / Wellington</t>
  </si>
  <si>
    <t>Flights (Christchurch to Queenstown and Queenstown to Wellington) - baggage fee</t>
  </si>
  <si>
    <t>Queenstown</t>
  </si>
  <si>
    <t>Wellington / Queenstown</t>
  </si>
  <si>
    <t>Attendance at BESS Huntly event</t>
  </si>
  <si>
    <t>Rental car hire</t>
  </si>
  <si>
    <t>Hamilton</t>
  </si>
  <si>
    <t>Attendance at Corporate Governance Symposium (hosted by MinterEllison)</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</si>
  <si>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</si>
  <si>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</si>
  <si>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</si>
  <si>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</si>
  <si>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Attendance at Network function NZ Infrastructure Symposium</t>
  </si>
  <si>
    <t>Taxi</t>
  </si>
  <si>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</si>
  <si>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</si>
  <si>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</si>
  <si>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</si>
  <si>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</si>
  <si>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</si>
  <si>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</si>
  <si>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</si>
  <si>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</si>
  <si>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</si>
  <si>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</si>
  <si>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</si>
  <si>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</si>
  <si>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Breakfast catering for a meeting between the Electricity Authority and Genesis executive teams </t>
  </si>
  <si>
    <t>Muffins and scones for 14 people</t>
  </si>
  <si>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</si>
  <si>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</si>
  <si>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</si>
  <si>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</si>
  <si>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</si>
  <si>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</si>
  <si>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</si>
  <si>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</si>
  <si>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</si>
  <si>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</si>
  <si>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Car park rental</t>
  </si>
  <si>
    <t>Car park</t>
  </si>
  <si>
    <t>Car park rental - note new rental amount begins 21 April 2025</t>
  </si>
  <si>
    <t>Monthly mobile phone charges</t>
  </si>
  <si>
    <t>Phone</t>
  </si>
  <si>
    <t>N/A</t>
  </si>
  <si>
    <t>July 2024</t>
  </si>
  <si>
    <t>Leadership sessions</t>
  </si>
  <si>
    <t>Training and development</t>
  </si>
  <si>
    <t>August 2024</t>
  </si>
  <si>
    <t>September 2024</t>
  </si>
  <si>
    <t>October 2024</t>
  </si>
  <si>
    <t>November 2024</t>
  </si>
  <si>
    <t>December 2024</t>
  </si>
  <si>
    <t>February 2025</t>
  </si>
  <si>
    <t>April 2025</t>
  </si>
  <si>
    <t>June 2025</t>
  </si>
  <si>
    <t>Institute of Directors (IoD) membership</t>
  </si>
  <si>
    <t>Professional membership</t>
  </si>
  <si>
    <t>New Zealand Law Society (NZLS) membership</t>
  </si>
  <si>
    <t>1 - 31 July 2024</t>
  </si>
  <si>
    <t>Media training refresh as Chief Executive</t>
  </si>
  <si>
    <t>Organisation and business training</t>
  </si>
  <si>
    <t>Annual credit card fee</t>
  </si>
  <si>
    <t>Bank Charges</t>
  </si>
  <si>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</si>
  <si>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</si>
  <si>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</si>
  <si>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</si>
  <si>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</si>
  <si>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</si>
  <si>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</si>
  <si>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</si>
  <si>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</si>
  <si>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</si>
  <si>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</si>
  <si>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Invititation from Russell McVeagh Events for Whānau Mārama New Zealand International Film Festival 2024 tickets, two tickets</t>
  </si>
  <si>
    <t>Russell McVeagh Events</t>
  </si>
  <si>
    <t>Presented at the Energy Matters Event, in recognition The University of Auckland - Business School Energy Centre planted five native trees towards restoration projects in Auckland</t>
  </si>
  <si>
    <t xml:space="preserve">The University of Auckland - Business School Energy Centre </t>
  </si>
  <si>
    <t>Invititation from Provoke Solutions for World of Wearable Arts (WoW) tickets in Wellington, two tickets</t>
  </si>
  <si>
    <t>Provoke Solutions</t>
  </si>
  <si>
    <t>Invitation from Transpower Acting Chief Executive to attend Transpower's 2024 Engineering and Technology Excellence Awards</t>
  </si>
  <si>
    <t>Transpower</t>
  </si>
  <si>
    <t>Speaker pass for presenting and partcipating at the Oceania Renewable Power Summit in Auckland held at the Aotea Centre. Includes a welcome function evening prior</t>
  </si>
  <si>
    <t>Oceania Renewable Power Summit</t>
  </si>
  <si>
    <t>Sarah Gillies speaking at summit</t>
  </si>
  <si>
    <t>Invititation from Managing Director to attend a VIP roundtable luncheon event - Boosting ROI in the Energy Transition Era - the Digitial Transformation Imperative held by the New Zealand Herald and 6 Degrees Media</t>
  </si>
  <si>
    <t>New Zealand Herald and 6 Degrees Media</t>
  </si>
  <si>
    <t>Attended with other level executives from the energy sector</t>
  </si>
  <si>
    <t>Invitation from Transpower for Transpower's 2024 Engineering and Technology Excellence Awards function</t>
  </si>
  <si>
    <t>Attended with Anna Kominik (Board Chair)</t>
  </si>
  <si>
    <t xml:space="preserve">Invititation from The University of Auckland - Business School Energy Centre to attend Business School Supporters Thank you Event </t>
  </si>
  <si>
    <t>Bottle of Veuve Cliquot Brut wine for presenting at Russell McVeagh Renewable Energy Panel event on 6 November 2024</t>
  </si>
  <si>
    <t>Michael Loan - Partner,
Russell McVeagh</t>
  </si>
  <si>
    <t>2025 calendar from National Institute of Water and Atmospheric Research (NIWA)</t>
  </si>
  <si>
    <t>National Institute of Water and Atmospheric Research (NIWA)</t>
  </si>
  <si>
    <t>Invitation from Hobson Leavy Executive Search for annual gala dinner in support of Wellington Homeless Womens Trust and New Zealand Women's Refuge</t>
  </si>
  <si>
    <t>Hobson Leavy Executive Search</t>
  </si>
  <si>
    <t>Invitation from Duncan Cotterill for gala dinner in support of Wellington Homeless Womens Trust and New Zealand Women's Refuge</t>
  </si>
  <si>
    <t>Duncan Cotterill</t>
  </si>
  <si>
    <t>Presented at the Summer School in Economics Event, in recognition (University of Auckland for Business School Energy) planted five native trees towards restoration projects in the Auckland region</t>
  </si>
  <si>
    <t>University of Auckland for Business School Energy</t>
  </si>
  <si>
    <t>Invitation from Solutions Sale Engineer to attend a roundtable luncheon event - Sustainability Meets Smart Energy: New Zealand's Low Carbon Future (selected group of senior leaders across New Zealand energy sector) held by ABB Global Technology</t>
  </si>
  <si>
    <t>ABB Global Technology</t>
  </si>
  <si>
    <t>Unable to attend at last minute</t>
  </si>
  <si>
    <t>Speaker / panel discussion pass for presenting and partcipating at the Infrastructure Commission NZ Symposium event in Wellington</t>
  </si>
  <si>
    <t>Infrastructure Commission NZ Symposium</t>
  </si>
  <si>
    <t>Sarah Gillies speaking on a panel discussion at event</t>
  </si>
  <si>
    <t>Invitation from Infrastructure NZ for gala dinner held by Building Nations on 6 August 2025. Note Sarah is speaking at the Building Nations event on 7 August 2025</t>
  </si>
  <si>
    <t xml:space="preserve">Infrastructure NZ </t>
  </si>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</sst>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0">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b/>
      <sz val="14"/>
      <color theme="0"/>
      <name val="Arial"/>
      <family val="2"/>
    </font>
    <font>
      <sz val="10"/>
      <color rgb="FFFF0000"/>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s>
  <borders count="10">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2">
    <xf numFmtId="0" fontId="0" fillId="0" borderId="0"/>
    <xf numFmtId="165" fontId="19" fillId="0" borderId="0" applyFont="0" applyFill="0" applyBorder="0" applyAlignment="0" applyProtection="0"/>
  </cellStyleXfs>
  <cellXfs count="149">
    <xf numFmtId="0" fontId="0" fillId="0" borderId="0" xfId="0"/>
    <xf numFmtId="0" fontId="0" fillId="0" borderId="0" xfId="0" applyAlignment="1" applyProtection="1">
      <alignment wrapText="1"/>
      <protection locked="0"/>
    </xf>
    <xf numFmtId="0" fontId="0" fillId="0" borderId="0" xfId="0" applyProtection="1">
      <protection locked="0"/>
    </xf>
    <xf numFmtId="0" fontId="14" fillId="2" borderId="0" xfId="0" applyFont="1" applyFill="1" applyAlignment="1">
      <alignment vertical="center" wrapText="1" readingOrder="1"/>
    </xf>
    <xf numFmtId="0" fontId="0" fillId="5" borderId="0" xfId="0" applyFill="1" applyAlignment="1">
      <alignment wrapText="1"/>
    </xf>
    <xf numFmtId="0" fontId="14" fillId="0" borderId="0" xfId="0" applyFont="1" applyAlignment="1">
      <alignment vertical="center" wrapText="1" readingOrder="1"/>
    </xf>
    <xf numFmtId="0" fontId="13" fillId="0" borderId="0" xfId="0" applyFont="1" applyAlignment="1">
      <alignment vertical="center" wrapText="1" readingOrder="1"/>
    </xf>
    <xf numFmtId="0" fontId="17" fillId="0" borderId="0" xfId="0" applyFont="1" applyAlignment="1">
      <alignment vertical="center" wrapText="1" readingOrder="1"/>
    </xf>
    <xf numFmtId="0" fontId="17" fillId="0" borderId="3" xfId="0" applyFont="1" applyBorder="1" applyAlignment="1">
      <alignment vertical="center" wrapText="1" readingOrder="1"/>
    </xf>
    <xf numFmtId="0" fontId="23"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2" fillId="0" borderId="0" xfId="0" applyFont="1"/>
    <xf numFmtId="166" fontId="21" fillId="0" borderId="0" xfId="0" applyNumberFormat="1" applyFont="1" applyAlignment="1">
      <alignment vertical="center" wrapText="1"/>
    </xf>
    <xf numFmtId="0" fontId="15"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0" fillId="0" borderId="0" xfId="0" applyFont="1" applyAlignment="1">
      <alignment vertical="center" wrapText="1" readingOrder="1"/>
    </xf>
    <xf numFmtId="0" fontId="16"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5" fillId="3" borderId="0" xfId="0" applyFont="1" applyFill="1" applyAlignment="1">
      <alignment vertical="center" wrapText="1" readingOrder="1"/>
    </xf>
    <xf numFmtId="0" fontId="12" fillId="3" borderId="0" xfId="0" applyFont="1" applyFill="1"/>
    <xf numFmtId="1" fontId="17" fillId="0" borderId="5" xfId="0" applyNumberFormat="1" applyFont="1" applyBorder="1" applyAlignment="1">
      <alignment horizontal="center" vertical="center" wrapText="1"/>
    </xf>
    <xf numFmtId="0" fontId="11" fillId="0" borderId="0" xfId="0" applyFont="1" applyAlignment="1">
      <alignment vertical="center"/>
    </xf>
    <xf numFmtId="1" fontId="13" fillId="0" borderId="0" xfId="0" applyNumberFormat="1" applyFont="1" applyAlignment="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Alignment="1">
      <alignment vertical="center" wrapText="1"/>
    </xf>
    <xf numFmtId="0" fontId="0" fillId="5" borderId="0" xfId="0" applyFill="1" applyAlignment="1">
      <alignment horizontal="left" vertical="top"/>
    </xf>
    <xf numFmtId="0" fontId="15" fillId="3" borderId="0" xfId="0" applyFont="1" applyFill="1" applyAlignment="1">
      <alignment vertical="center" readingOrder="1"/>
    </xf>
    <xf numFmtId="0" fontId="25" fillId="0" borderId="0" xfId="0" applyFont="1"/>
    <xf numFmtId="166" fontId="15" fillId="8" borderId="0" xfId="0" applyNumberFormat="1" applyFont="1" applyFill="1" applyAlignment="1">
      <alignment horizontal="left" vertical="center" wrapText="1"/>
    </xf>
    <xf numFmtId="1" fontId="15" fillId="8" borderId="0" xfId="0" applyNumberFormat="1" applyFont="1" applyFill="1" applyAlignment="1">
      <alignment horizontal="center" vertical="center" wrapText="1"/>
    </xf>
    <xf numFmtId="164" fontId="0" fillId="0" borderId="0" xfId="0" applyNumberFormat="1" applyAlignment="1">
      <alignment wrapText="1"/>
    </xf>
    <xf numFmtId="164" fontId="15" fillId="3" borderId="0" xfId="0" applyNumberFormat="1" applyFont="1" applyFill="1" applyAlignment="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3" fillId="0" borderId="4" xfId="1" applyNumberFormat="1" applyFont="1" applyFill="1" applyBorder="1" applyAlignment="1" applyProtection="1">
      <alignment vertical="center" wrapText="1" readingOrder="1"/>
    </xf>
    <xf numFmtId="164" fontId="15"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4" fillId="0" borderId="5" xfId="1" applyNumberFormat="1" applyFont="1" applyFill="1" applyBorder="1" applyAlignment="1" applyProtection="1">
      <alignment horizontal="center" vertical="center" wrapText="1" readingOrder="1"/>
    </xf>
    <xf numFmtId="0" fontId="26" fillId="3" borderId="0" xfId="0" applyFont="1" applyFill="1" applyAlignment="1">
      <alignment horizontal="center" vertical="center" readingOrder="1"/>
    </xf>
    <xf numFmtId="0" fontId="16" fillId="3" borderId="0" xfId="0" applyFont="1" applyFill="1" applyAlignment="1">
      <alignment vertical="center"/>
    </xf>
    <xf numFmtId="164" fontId="16"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4" fillId="3" borderId="0" xfId="0" applyFont="1" applyFill="1" applyAlignment="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Alignment="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Alignment="1">
      <alignment wrapText="1"/>
    </xf>
    <xf numFmtId="0" fontId="12" fillId="0" borderId="0" xfId="0" applyFont="1"/>
    <xf numFmtId="167" fontId="11" fillId="9" borderId="3" xfId="0" applyNumberFormat="1" applyFont="1" applyFill="1" applyBorder="1" applyAlignment="1" applyProtection="1">
      <alignment vertical="center"/>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1" fillId="9" borderId="4" xfId="0" applyFont="1" applyFill="1" applyBorder="1" applyAlignment="1" applyProtection="1">
      <alignment horizontal="left" vertical="center" wrapText="1"/>
      <protection locked="0"/>
    </xf>
    <xf numFmtId="164" fontId="11" fillId="9" borderId="4" xfId="0" applyNumberFormat="1" applyFont="1" applyFill="1" applyBorder="1" applyAlignment="1" applyProtection="1">
      <alignment horizontal="right" vertical="center" wrapText="1"/>
      <protection locked="0"/>
    </xf>
    <xf numFmtId="167" fontId="11" fillId="9" borderId="7" xfId="0" applyNumberFormat="1" applyFont="1" applyFill="1" applyBorder="1" applyAlignment="1" applyProtection="1">
      <alignment vertical="center" wrapText="1"/>
      <protection locked="0"/>
    </xf>
    <xf numFmtId="164" fontId="11" fillId="9" borderId="8" xfId="0" applyNumberFormat="1"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167" fontId="11" fillId="3" borderId="3" xfId="0" applyNumberFormat="1" applyFont="1" applyFill="1" applyBorder="1" applyAlignment="1" applyProtection="1">
      <alignment vertical="center"/>
      <protection locked="0"/>
    </xf>
    <xf numFmtId="164" fontId="11" fillId="3" borderId="4" xfId="0" applyNumberFormat="1" applyFont="1" applyFill="1" applyBorder="1" applyAlignment="1" applyProtection="1">
      <alignment vertical="center" wrapText="1"/>
      <protection locked="0"/>
    </xf>
    <xf numFmtId="0" fontId="11" fillId="3" borderId="4" xfId="0" applyFont="1" applyFill="1" applyBorder="1" applyAlignment="1" applyProtection="1">
      <alignment vertical="center" wrapText="1"/>
      <protection locked="0"/>
    </xf>
    <xf numFmtId="0" fontId="11" fillId="3" borderId="5" xfId="0" applyFont="1" applyFill="1" applyBorder="1" applyAlignment="1" applyProtection="1">
      <alignment vertical="center" wrapText="1"/>
      <protection locked="0"/>
    </xf>
    <xf numFmtId="0" fontId="16" fillId="3" borderId="0" xfId="0" applyFont="1" applyFill="1" applyAlignment="1">
      <alignment horizontal="left" vertical="center" wrapText="1"/>
    </xf>
    <xf numFmtId="0" fontId="15" fillId="3" borderId="0" xfId="0" applyFont="1" applyFill="1" applyAlignment="1">
      <alignment horizontal="left" vertical="center" readingOrder="1"/>
    </xf>
    <xf numFmtId="166" fontId="15" fillId="3" borderId="0" xfId="0" applyNumberFormat="1" applyFont="1" applyFill="1" applyAlignment="1">
      <alignment horizontal="left" vertical="center" wrapText="1"/>
    </xf>
    <xf numFmtId="1" fontId="15" fillId="3" borderId="0" xfId="0" applyNumberFormat="1" applyFont="1" applyFill="1" applyAlignment="1">
      <alignment horizontal="center" vertical="center" wrapText="1"/>
    </xf>
    <xf numFmtId="166" fontId="26" fillId="3" borderId="0" xfId="0" applyNumberFormat="1" applyFont="1" applyFill="1" applyAlignment="1">
      <alignment horizontal="center" vertical="center" wrapText="1"/>
    </xf>
    <xf numFmtId="167" fontId="11" fillId="10" borderId="3" xfId="0" applyNumberFormat="1" applyFont="1" applyFill="1" applyBorder="1" applyAlignment="1" applyProtection="1">
      <alignment vertical="center"/>
      <protection locked="0"/>
    </xf>
    <xf numFmtId="164" fontId="11" fillId="10" borderId="4" xfId="0" applyNumberFormat="1" applyFont="1" applyFill="1" applyBorder="1" applyAlignment="1" applyProtection="1">
      <alignment vertical="center" wrapText="1"/>
      <protection locked="0"/>
    </xf>
    <xf numFmtId="0" fontId="11" fillId="10" borderId="4" xfId="0" applyFont="1" applyFill="1" applyBorder="1" applyAlignment="1" applyProtection="1">
      <alignment vertical="center" wrapText="1"/>
      <protection locked="0"/>
    </xf>
    <xf numFmtId="0" fontId="11" fillId="10" borderId="5" xfId="0" applyFont="1" applyFill="1" applyBorder="1" applyAlignment="1" applyProtection="1">
      <alignment vertical="center" wrapText="1"/>
      <protection locked="0"/>
    </xf>
    <xf numFmtId="167" fontId="11"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1" fillId="10" borderId="4" xfId="0" applyFont="1" applyFill="1" applyBorder="1" applyAlignment="1" applyProtection="1">
      <alignment horizontal="left" vertical="center" wrapText="1"/>
      <protection locked="0"/>
    </xf>
    <xf numFmtId="164" fontId="11"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26" fillId="3" borderId="0" xfId="0" applyFont="1" applyFill="1" applyAlignment="1">
      <alignment horizontal="center" vertical="center" wrapText="1"/>
    </xf>
    <xf numFmtId="167" fontId="11" fillId="10" borderId="3" xfId="0" applyNumberFormat="1" applyFont="1" applyFill="1" applyBorder="1" applyAlignment="1" applyProtection="1">
      <alignment horizontal="right" vertical="center"/>
      <protection locked="0"/>
    </xf>
    <xf numFmtId="0" fontId="29" fillId="0" borderId="0" xfId="0" applyFont="1" applyAlignment="1" applyProtection="1">
      <alignment wrapText="1"/>
      <protection locked="0"/>
    </xf>
    <xf numFmtId="164" fontId="11" fillId="10" borderId="4" xfId="0" applyNumberFormat="1" applyFont="1" applyFill="1" applyBorder="1" applyAlignment="1" applyProtection="1">
      <alignment vertical="top" wrapText="1"/>
      <protection locked="0"/>
    </xf>
    <xf numFmtId="0" fontId="11" fillId="10" borderId="4" xfId="0" applyFont="1" applyFill="1" applyBorder="1" applyAlignment="1" applyProtection="1">
      <alignment vertical="top" wrapText="1"/>
      <protection locked="0"/>
    </xf>
    <xf numFmtId="0" fontId="11" fillId="10" borderId="5" xfId="0" applyFont="1" applyFill="1" applyBorder="1" applyAlignment="1" applyProtection="1">
      <alignment vertical="top" wrapText="1"/>
      <protection locked="0"/>
    </xf>
    <xf numFmtId="167" fontId="11" fillId="10" borderId="3" xfId="0" applyNumberFormat="1" applyFont="1" applyFill="1" applyBorder="1" applyAlignment="1" applyProtection="1">
      <alignment horizontal="right" vertical="top"/>
      <protection locked="0"/>
    </xf>
    <xf numFmtId="167" fontId="11" fillId="10" borderId="3" xfId="0" applyNumberFormat="1" applyFont="1" applyFill="1" applyBorder="1" applyAlignment="1" applyProtection="1">
      <alignment vertical="top"/>
      <protection locked="0"/>
    </xf>
    <xf numFmtId="0" fontId="0" fillId="10" borderId="4" xfId="0" applyFill="1" applyBorder="1" applyAlignment="1" applyProtection="1">
      <alignment horizontal="left" vertical="top" wrapText="1"/>
      <protection locked="0"/>
    </xf>
    <xf numFmtId="0" fontId="11" fillId="10" borderId="4" xfId="0" applyFont="1" applyFill="1" applyBorder="1" applyAlignment="1" applyProtection="1">
      <alignment horizontal="left" vertical="top" wrapText="1"/>
      <protection locked="0"/>
    </xf>
    <xf numFmtId="164" fontId="11" fillId="10" borderId="4" xfId="0" applyNumberFormat="1" applyFont="1" applyFill="1" applyBorder="1" applyAlignment="1" applyProtection="1">
      <alignment horizontal="left" vertical="top" wrapText="1"/>
      <protection locked="0"/>
    </xf>
    <xf numFmtId="0" fontId="0" fillId="10" borderId="5" xfId="0" applyFill="1" applyBorder="1" applyAlignment="1" applyProtection="1">
      <alignment horizontal="left" vertical="top" wrapText="1"/>
      <protection locked="0"/>
    </xf>
    <xf numFmtId="0" fontId="29" fillId="0" borderId="0" xfId="0" applyFont="1" applyAlignment="1" applyProtection="1">
      <alignment vertical="top" wrapText="1"/>
      <protection locked="0"/>
    </xf>
    <xf numFmtId="0" fontId="29" fillId="0" borderId="0" xfId="0" applyFont="1" applyAlignment="1" applyProtection="1">
      <alignment horizontal="right"/>
      <protection locked="0"/>
    </xf>
    <xf numFmtId="0" fontId="29" fillId="0" borderId="0" xfId="0" applyFont="1" applyAlignment="1" applyProtection="1">
      <alignment horizontal="left" vertical="top"/>
      <protection locked="0"/>
    </xf>
    <xf numFmtId="0" fontId="0" fillId="10" borderId="4" xfId="0" applyFill="1" applyBorder="1" applyAlignment="1" applyProtection="1">
      <alignment vertical="top" wrapText="1"/>
      <protection locked="0"/>
    </xf>
    <xf numFmtId="0" fontId="0" fillId="10" borderId="5" xfId="0" applyFill="1" applyBorder="1" applyAlignment="1" applyProtection="1">
      <alignment vertical="top" wrapText="1"/>
      <protection locked="0"/>
    </xf>
    <xf numFmtId="0" fontId="11" fillId="0" borderId="0" xfId="0" applyFont="1" applyAlignment="1">
      <alignment horizontal="center" vertical="center" wrapText="1" readingOrder="1"/>
    </xf>
    <xf numFmtId="0" fontId="10" fillId="10" borderId="2" xfId="0" applyFont="1" applyFill="1" applyBorder="1" applyAlignment="1" applyProtection="1">
      <alignment horizontal="left" vertical="center" wrapText="1" readingOrder="1"/>
      <protection locked="0"/>
    </xf>
    <xf numFmtId="0" fontId="9" fillId="0" borderId="6" xfId="0" applyFont="1" applyBorder="1" applyAlignment="1">
      <alignment horizontal="left" vertical="center"/>
    </xf>
    <xf numFmtId="0" fontId="28" fillId="2" borderId="0" xfId="0" applyFont="1" applyFill="1" applyAlignment="1">
      <alignment horizontal="center" vertical="center"/>
    </xf>
    <xf numFmtId="0" fontId="27" fillId="10" borderId="2" xfId="0" applyFont="1" applyFill="1" applyBorder="1" applyAlignment="1" applyProtection="1">
      <alignment horizontal="left" vertical="center" wrapText="1" readingOrder="1"/>
      <protection locked="0"/>
    </xf>
    <xf numFmtId="167" fontId="27" fillId="10" borderId="2" xfId="0" applyNumberFormat="1" applyFont="1" applyFill="1" applyBorder="1" applyAlignment="1" applyProtection="1">
      <alignment horizontal="left" vertical="center" wrapText="1" readingOrder="1"/>
      <protection locked="0"/>
    </xf>
    <xf numFmtId="167" fontId="9" fillId="0" borderId="2" xfId="0" applyNumberFormat="1" applyFont="1" applyBorder="1" applyAlignment="1">
      <alignment horizontal="left" vertical="center" wrapText="1" readingOrder="1"/>
    </xf>
    <xf numFmtId="0" fontId="26" fillId="3" borderId="0" xfId="0" applyFont="1" applyFill="1" applyAlignment="1">
      <alignment horizontal="center" vertical="center" wrapText="1"/>
    </xf>
    <xf numFmtId="0" fontId="18" fillId="2" borderId="0" xfId="0" applyFont="1" applyFill="1" applyAlignment="1">
      <alignment horizontal="center" vertical="center"/>
    </xf>
    <xf numFmtId="0" fontId="14"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16"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9"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cellXfs>
  <cellStyles count="2">
    <cellStyle name="Currency" xfId="1" builtinId="4"/>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showGridLines="0" zoomScale="80" zoomScaleNormal="80" workbookViewId="0"/>
  </sheetViews>
  <sheetFormatPr defaultColWidth="0" defaultRowHeight="12.75" zeroHeight="1"/>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c r="A1" s="131" t="s">
        <v>0</v>
      </c>
      <c r="B1" s="131"/>
      <c r="C1" s="131"/>
      <c r="D1" s="131"/>
      <c r="E1" s="131"/>
      <c r="F1" s="131"/>
      <c r="G1" s="17"/>
      <c r="H1" s="17"/>
      <c r="I1" s="17"/>
      <c r="J1" s="17"/>
      <c r="K1" s="17"/>
    </row>
    <row r="2" spans="1:11" ht="21" customHeight="1">
      <c r="A2" s="3" t="s">
        <v>1</v>
      </c>
      <c r="B2" s="132" t="s">
        <v>2</v>
      </c>
      <c r="C2" s="132"/>
      <c r="D2" s="132"/>
      <c r="E2" s="132"/>
      <c r="F2" s="132"/>
      <c r="G2" s="17"/>
      <c r="H2" s="17"/>
      <c r="I2" s="17"/>
      <c r="J2" s="17"/>
      <c r="K2" s="17"/>
    </row>
    <row r="3" spans="1:11" ht="15.75">
      <c r="A3" s="3" t="s">
        <v>3</v>
      </c>
      <c r="B3" s="132" t="s">
        <v>4</v>
      </c>
      <c r="C3" s="132"/>
      <c r="D3" s="132"/>
      <c r="E3" s="132"/>
      <c r="F3" s="132"/>
      <c r="G3" s="17"/>
      <c r="H3" s="17"/>
      <c r="I3" s="17"/>
      <c r="J3" s="17"/>
      <c r="K3" s="17"/>
    </row>
    <row r="4" spans="1:11" ht="21" customHeight="1">
      <c r="A4" s="3" t="s">
        <v>5</v>
      </c>
      <c r="B4" s="133">
        <v>45474</v>
      </c>
      <c r="C4" s="133"/>
      <c r="D4" s="133"/>
      <c r="E4" s="133"/>
      <c r="F4" s="133"/>
      <c r="G4" s="17"/>
      <c r="H4" s="17"/>
      <c r="I4" s="17"/>
      <c r="J4" s="17"/>
      <c r="K4" s="17"/>
    </row>
    <row r="5" spans="1:11" ht="21" customHeight="1">
      <c r="A5" s="3" t="s">
        <v>6</v>
      </c>
      <c r="B5" s="133">
        <v>45838</v>
      </c>
      <c r="C5" s="133"/>
      <c r="D5" s="133"/>
      <c r="E5" s="133"/>
      <c r="F5" s="133"/>
      <c r="G5" s="17"/>
      <c r="H5" s="17"/>
      <c r="I5" s="17"/>
      <c r="J5" s="17"/>
      <c r="K5" s="17"/>
    </row>
    <row r="6" spans="1:11" ht="21" customHeight="1">
      <c r="A6" s="3" t="s">
        <v>7</v>
      </c>
      <c r="B6" s="130" t="str">
        <f>IF(AND(Travel!B7&lt;&gt;A30,Hospitality!B7&lt;&gt;A30,'All other expenses'!B7&lt;&gt;A30,'Gifts and benefits'!B7&lt;&gt;A30),A31,IF(AND(Travel!B7=A30,Hospitality!B7=A30,'All other expenses'!B7=A30,'Gifts and benefits'!B7=A30),A33,A32))</f>
        <v>Data and totals checked on all sheets</v>
      </c>
      <c r="C6" s="130"/>
      <c r="D6" s="130"/>
      <c r="E6" s="130"/>
      <c r="F6" s="130"/>
      <c r="G6" s="23"/>
      <c r="H6" s="17"/>
      <c r="I6" s="17"/>
      <c r="J6" s="17"/>
      <c r="K6" s="17"/>
    </row>
    <row r="7" spans="1:11" ht="31.5">
      <c r="A7" s="3" t="s">
        <v>8</v>
      </c>
      <c r="B7" s="129" t="s">
        <v>9</v>
      </c>
      <c r="C7" s="129"/>
      <c r="D7" s="129"/>
      <c r="E7" s="129"/>
      <c r="F7" s="129"/>
      <c r="G7" s="23"/>
      <c r="H7" s="17"/>
      <c r="I7" s="17"/>
      <c r="J7" s="17"/>
      <c r="K7" s="17"/>
    </row>
    <row r="8" spans="1:11" ht="25.5" customHeight="1">
      <c r="A8" s="3" t="s">
        <v>10</v>
      </c>
      <c r="B8" s="129" t="s">
        <v>11</v>
      </c>
      <c r="C8" s="129"/>
      <c r="D8" s="129"/>
      <c r="E8" s="129"/>
      <c r="F8" s="129"/>
      <c r="G8" s="23"/>
      <c r="H8" s="17"/>
      <c r="I8" s="17"/>
      <c r="J8" s="17"/>
      <c r="K8" s="17"/>
    </row>
    <row r="9" spans="1:11" ht="66.75" customHeight="1">
      <c r="A9" s="128" t="s">
        <v>12</v>
      </c>
      <c r="B9" s="128"/>
      <c r="C9" s="128"/>
      <c r="D9" s="128"/>
      <c r="E9" s="128"/>
      <c r="F9" s="128"/>
      <c r="G9" s="23"/>
      <c r="H9" s="17"/>
      <c r="I9" s="17"/>
      <c r="J9" s="17"/>
      <c r="K9" s="17"/>
    </row>
    <row r="10" spans="1:11" s="77" customFormat="1" ht="36" customHeight="1">
      <c r="A10" s="71" t="s">
        <v>13</v>
      </c>
      <c r="B10" s="72" t="s">
        <v>14</v>
      </c>
      <c r="C10" s="72" t="s">
        <v>15</v>
      </c>
      <c r="D10" s="73"/>
      <c r="E10" s="74" t="s">
        <v>16</v>
      </c>
      <c r="F10" s="75" t="s">
        <v>17</v>
      </c>
      <c r="G10" s="76"/>
      <c r="H10" s="76"/>
      <c r="I10" s="76"/>
      <c r="J10" s="76"/>
      <c r="K10" s="76"/>
    </row>
    <row r="11" spans="1:11" ht="27.75" customHeight="1">
      <c r="A11" s="8" t="s">
        <v>18</v>
      </c>
      <c r="B11" s="45">
        <f>B15+B16+B17</f>
        <v>14879.01</v>
      </c>
      <c r="C11" s="51" t="str">
        <f>IF(Travel!B6="",A34,Travel!B6)</f>
        <v>Figures exclude GST</v>
      </c>
      <c r="D11" s="6"/>
      <c r="E11" s="8" t="s">
        <v>19</v>
      </c>
      <c r="F11" s="33">
        <f>'Gifts and benefits'!C30</f>
        <v>16</v>
      </c>
      <c r="G11" s="29"/>
      <c r="H11" s="29"/>
      <c r="I11" s="29"/>
      <c r="J11" s="29"/>
      <c r="K11" s="29"/>
    </row>
    <row r="12" spans="1:11" ht="27.75" customHeight="1">
      <c r="A12" s="8" t="s">
        <v>20</v>
      </c>
      <c r="B12" s="45">
        <f>Hospitality!B17</f>
        <v>86.29</v>
      </c>
      <c r="C12" s="51" t="str">
        <f>IF(Hospitality!B6="",A34,Hospitality!B6)</f>
        <v>Figures exclude GST</v>
      </c>
      <c r="D12" s="6"/>
      <c r="E12" s="8" t="s">
        <v>21</v>
      </c>
      <c r="F12" s="33">
        <f>'Gifts and benefits'!C31</f>
        <v>11</v>
      </c>
      <c r="G12" s="29"/>
      <c r="H12" s="29"/>
      <c r="I12" s="29"/>
      <c r="J12" s="29"/>
      <c r="K12" s="29"/>
    </row>
    <row r="13" spans="1:11" ht="27.75" customHeight="1">
      <c r="A13" s="8" t="s">
        <v>22</v>
      </c>
      <c r="B13" s="45">
        <f>'All other expenses'!B58</f>
        <v>14550.660000000002</v>
      </c>
      <c r="C13" s="51" t="str">
        <f>IF('All other expenses'!B6="",A34,'All other expenses'!B6)</f>
        <v>Figures exclude GST</v>
      </c>
      <c r="D13" s="6"/>
      <c r="E13" s="8" t="s">
        <v>23</v>
      </c>
      <c r="F13" s="33">
        <f>'Gifts and benefits'!C32</f>
        <v>5</v>
      </c>
      <c r="G13" s="17"/>
      <c r="H13" s="17"/>
      <c r="I13" s="17"/>
      <c r="J13" s="17"/>
      <c r="K13" s="17"/>
    </row>
    <row r="14" spans="1:11" ht="12.75" customHeight="1">
      <c r="A14" s="7"/>
      <c r="B14" s="46"/>
      <c r="C14" s="52"/>
      <c r="D14" s="34"/>
      <c r="E14" s="6"/>
      <c r="F14" s="35"/>
      <c r="G14" s="17"/>
      <c r="H14" s="17"/>
      <c r="I14" s="17"/>
      <c r="J14" s="17"/>
      <c r="K14" s="17"/>
    </row>
    <row r="15" spans="1:11" ht="27.75" customHeight="1">
      <c r="A15" s="9" t="s">
        <v>24</v>
      </c>
      <c r="B15" s="47">
        <f>Travel!B17</f>
        <v>1210.3900000000001</v>
      </c>
      <c r="C15" s="53" t="str">
        <f>C11</f>
        <v>Figures exclude GST</v>
      </c>
      <c r="D15" s="6"/>
      <c r="E15" s="6"/>
      <c r="F15" s="35"/>
      <c r="G15" s="17"/>
      <c r="H15" s="17"/>
      <c r="I15" s="17"/>
      <c r="J15" s="17"/>
      <c r="K15" s="17"/>
    </row>
    <row r="16" spans="1:11" ht="27.75" customHeight="1">
      <c r="A16" s="9" t="s">
        <v>25</v>
      </c>
      <c r="B16" s="47">
        <f>Travel!B117</f>
        <v>13649.490000000002</v>
      </c>
      <c r="C16" s="53" t="str">
        <f>C11</f>
        <v>Figures exclude GST</v>
      </c>
      <c r="D16" s="36"/>
      <c r="E16" s="6"/>
      <c r="F16" s="37"/>
      <c r="G16" s="17"/>
      <c r="H16" s="17"/>
      <c r="I16" s="17"/>
      <c r="J16" s="17"/>
      <c r="K16" s="17"/>
    </row>
    <row r="17" spans="1:11" ht="27.75" customHeight="1">
      <c r="A17" s="9" t="s">
        <v>26</v>
      </c>
      <c r="B17" s="47">
        <f>Travel!B125</f>
        <v>19.13</v>
      </c>
      <c r="C17" s="53" t="str">
        <f>C11</f>
        <v>Figures exclude GST</v>
      </c>
      <c r="D17" s="6"/>
      <c r="E17" s="6"/>
      <c r="F17" s="37"/>
      <c r="G17" s="17"/>
      <c r="H17" s="17"/>
      <c r="I17" s="17"/>
      <c r="J17" s="17"/>
      <c r="K17" s="17"/>
    </row>
    <row r="18" spans="1:11" ht="27.75" customHeight="1">
      <c r="A18" s="17"/>
      <c r="B18" s="19"/>
      <c r="C18" s="17"/>
      <c r="D18" s="5"/>
      <c r="E18" s="5"/>
      <c r="F18" s="28"/>
      <c r="G18" s="17"/>
      <c r="H18" s="17"/>
      <c r="I18" s="17"/>
      <c r="J18" s="17"/>
      <c r="K18" s="17"/>
    </row>
    <row r="19" spans="1:11">
      <c r="A19" s="18" t="s">
        <v>27</v>
      </c>
      <c r="B19" s="19"/>
      <c r="C19" s="17"/>
      <c r="D19" s="17"/>
      <c r="E19" s="17"/>
      <c r="F19" s="17"/>
      <c r="G19" s="17"/>
      <c r="H19" s="17"/>
      <c r="I19" s="17"/>
      <c r="J19" s="17"/>
      <c r="K19" s="17"/>
    </row>
    <row r="20" spans="1:11">
      <c r="A20" s="20" t="s">
        <v>28</v>
      </c>
      <c r="D20" s="17"/>
      <c r="E20" s="17"/>
      <c r="F20" s="17"/>
      <c r="G20" s="17"/>
      <c r="H20" s="17"/>
      <c r="I20" s="17"/>
      <c r="J20" s="17"/>
      <c r="K20" s="17"/>
    </row>
    <row r="21" spans="1:11" ht="12.6" customHeight="1">
      <c r="A21" s="20" t="s">
        <v>29</v>
      </c>
      <c r="D21" s="17"/>
      <c r="E21" s="17"/>
      <c r="F21" s="17"/>
      <c r="G21" s="17"/>
      <c r="H21" s="17"/>
      <c r="I21" s="17"/>
      <c r="J21" s="17"/>
      <c r="K21" s="17"/>
    </row>
    <row r="22" spans="1:11" ht="12.6" customHeight="1">
      <c r="A22" s="20" t="s">
        <v>30</v>
      </c>
      <c r="D22" s="17"/>
      <c r="E22" s="17"/>
      <c r="F22" s="17"/>
      <c r="G22" s="17"/>
      <c r="H22" s="17"/>
      <c r="I22" s="17"/>
      <c r="J22" s="17"/>
      <c r="K22" s="17"/>
    </row>
    <row r="23" spans="1:11" ht="12.6" customHeight="1">
      <c r="A23" s="20" t="s">
        <v>31</v>
      </c>
      <c r="D23" s="17"/>
      <c r="E23" s="17"/>
      <c r="F23" s="17"/>
      <c r="G23" s="17"/>
      <c r="H23" s="17"/>
      <c r="I23" s="17"/>
      <c r="J23" s="17"/>
      <c r="K23" s="17"/>
    </row>
    <row r="24" spans="1:11">
      <c r="A24" s="26"/>
      <c r="B24" s="17"/>
      <c r="C24" s="17"/>
      <c r="D24" s="17"/>
      <c r="E24" s="17"/>
      <c r="F24" s="17"/>
      <c r="G24" s="17"/>
      <c r="H24" s="17"/>
      <c r="I24" s="17"/>
      <c r="J24" s="17"/>
      <c r="K24" s="17"/>
    </row>
    <row r="25" spans="1:11" hidden="1">
      <c r="A25" s="12" t="s">
        <v>32</v>
      </c>
      <c r="B25" s="13"/>
      <c r="C25" s="13"/>
      <c r="D25" s="13"/>
      <c r="E25" s="13"/>
      <c r="F25" s="13"/>
      <c r="G25" s="17"/>
      <c r="H25" s="17"/>
      <c r="I25" s="17"/>
      <c r="J25" s="17"/>
      <c r="K25" s="17"/>
    </row>
    <row r="26" spans="1:11" ht="12.75" hidden="1" customHeight="1">
      <c r="A26" s="11" t="s">
        <v>33</v>
      </c>
      <c r="B26" s="4"/>
      <c r="C26" s="4"/>
      <c r="D26" s="11"/>
      <c r="E26" s="11"/>
      <c r="F26" s="11"/>
      <c r="G26" s="17"/>
      <c r="H26" s="17"/>
      <c r="I26" s="17"/>
      <c r="J26" s="17"/>
      <c r="K26" s="17"/>
    </row>
    <row r="27" spans="1:11" hidden="1">
      <c r="A27" s="10" t="s">
        <v>34</v>
      </c>
      <c r="B27" s="10"/>
      <c r="C27" s="10"/>
      <c r="D27" s="10"/>
      <c r="E27" s="10"/>
      <c r="F27" s="10"/>
      <c r="G27" s="17"/>
      <c r="H27" s="17"/>
      <c r="I27" s="17"/>
      <c r="J27" s="17"/>
      <c r="K27" s="17"/>
    </row>
    <row r="28" spans="1:11" hidden="1">
      <c r="A28" s="10" t="s">
        <v>35</v>
      </c>
      <c r="B28" s="10"/>
      <c r="C28" s="10"/>
      <c r="D28" s="10"/>
      <c r="E28" s="10"/>
      <c r="F28" s="10"/>
      <c r="G28" s="17"/>
      <c r="H28" s="17"/>
      <c r="I28" s="17"/>
      <c r="J28" s="17"/>
      <c r="K28" s="17"/>
    </row>
    <row r="29" spans="1:11" hidden="1">
      <c r="A29" s="11" t="s">
        <v>36</v>
      </c>
      <c r="B29" s="11"/>
      <c r="C29" s="11"/>
      <c r="D29" s="11"/>
      <c r="E29" s="11"/>
      <c r="F29" s="11"/>
      <c r="G29" s="17"/>
      <c r="H29" s="17"/>
      <c r="I29" s="17"/>
      <c r="J29" s="17"/>
      <c r="K29" s="17"/>
    </row>
    <row r="30" spans="1:11" hidden="1">
      <c r="A30" s="11" t="s">
        <v>37</v>
      </c>
      <c r="B30" s="11"/>
      <c r="C30" s="11"/>
      <c r="D30" s="11"/>
      <c r="E30" s="11"/>
      <c r="F30" s="11"/>
      <c r="G30" s="17"/>
      <c r="H30" s="17"/>
      <c r="I30" s="17"/>
      <c r="J30" s="17"/>
      <c r="K30" s="17"/>
    </row>
    <row r="31" spans="1:11" hidden="1">
      <c r="A31" s="10" t="s">
        <v>38</v>
      </c>
      <c r="B31" s="10"/>
      <c r="C31" s="10"/>
      <c r="D31" s="10"/>
      <c r="E31" s="10"/>
      <c r="F31" s="10"/>
      <c r="G31" s="17"/>
      <c r="H31" s="17"/>
      <c r="I31" s="17"/>
      <c r="J31" s="17"/>
      <c r="K31" s="17"/>
    </row>
    <row r="32" spans="1:11" hidden="1">
      <c r="A32" s="10" t="s">
        <v>39</v>
      </c>
      <c r="B32" s="10"/>
      <c r="C32" s="10"/>
      <c r="D32" s="10"/>
      <c r="E32" s="10"/>
      <c r="F32" s="10"/>
      <c r="G32" s="17"/>
      <c r="H32" s="17"/>
      <c r="I32" s="17"/>
      <c r="J32" s="17"/>
      <c r="K32" s="17"/>
    </row>
    <row r="33" spans="1:11" hidden="1">
      <c r="A33" s="10" t="s">
        <v>40</v>
      </c>
      <c r="B33" s="10"/>
      <c r="C33" s="10"/>
      <c r="D33" s="10"/>
      <c r="E33" s="10"/>
      <c r="F33" s="10"/>
      <c r="G33" s="17"/>
      <c r="H33" s="17"/>
      <c r="I33" s="17"/>
      <c r="J33" s="17"/>
      <c r="K33" s="17"/>
    </row>
    <row r="34" spans="1:11" hidden="1">
      <c r="A34" s="11" t="s">
        <v>41</v>
      </c>
      <c r="B34" s="11"/>
      <c r="C34" s="11"/>
      <c r="D34" s="11"/>
      <c r="E34" s="11"/>
      <c r="F34" s="11"/>
      <c r="G34" s="17"/>
      <c r="H34" s="17"/>
      <c r="I34" s="17"/>
      <c r="J34" s="17"/>
      <c r="K34" s="17"/>
    </row>
    <row r="35" spans="1:11" hidden="1">
      <c r="A35" s="11" t="s">
        <v>42</v>
      </c>
      <c r="B35" s="11"/>
      <c r="C35" s="11"/>
      <c r="D35" s="11"/>
      <c r="E35" s="11"/>
      <c r="F35" s="11"/>
      <c r="G35" s="17"/>
      <c r="H35" s="17"/>
      <c r="I35" s="17"/>
      <c r="J35" s="17"/>
      <c r="K35" s="17"/>
    </row>
    <row r="36" spans="1:11" hidden="1">
      <c r="A36" s="10" t="s">
        <v>43</v>
      </c>
      <c r="B36" s="49"/>
      <c r="C36" s="49"/>
      <c r="D36" s="49"/>
      <c r="E36" s="49"/>
      <c r="F36" s="49"/>
      <c r="G36" s="17"/>
      <c r="H36" s="17"/>
      <c r="I36" s="17"/>
      <c r="J36" s="17"/>
      <c r="K36" s="17"/>
    </row>
    <row r="37" spans="1:11" hidden="1">
      <c r="A37" s="10" t="s">
        <v>9</v>
      </c>
      <c r="B37" s="49"/>
      <c r="C37" s="49"/>
      <c r="D37" s="49"/>
      <c r="E37" s="49"/>
      <c r="F37" s="49"/>
      <c r="G37" s="17"/>
      <c r="H37" s="17"/>
      <c r="I37" s="17"/>
      <c r="J37" s="17"/>
      <c r="K37" s="17"/>
    </row>
    <row r="38" spans="1:11" hidden="1">
      <c r="A38" s="10" t="s">
        <v>44</v>
      </c>
      <c r="B38" s="49"/>
      <c r="C38" s="49"/>
      <c r="D38" s="49"/>
      <c r="E38" s="49"/>
      <c r="F38" s="49"/>
      <c r="G38" s="17"/>
      <c r="H38" s="17"/>
      <c r="I38" s="17"/>
      <c r="J38" s="17"/>
      <c r="K38" s="17"/>
    </row>
    <row r="39" spans="1:11" hidden="1">
      <c r="A39" s="11" t="s">
        <v>45</v>
      </c>
      <c r="B39" s="4"/>
      <c r="C39" s="4"/>
      <c r="D39" s="4"/>
      <c r="E39" s="4"/>
      <c r="F39" s="4"/>
      <c r="G39" s="17"/>
      <c r="H39" s="17"/>
      <c r="I39" s="17"/>
      <c r="J39" s="17"/>
      <c r="K39" s="17"/>
    </row>
    <row r="40" spans="1:11" hidden="1">
      <c r="A40" s="4" t="s">
        <v>46</v>
      </c>
      <c r="B40" s="4"/>
      <c r="C40" s="4"/>
      <c r="D40" s="4"/>
      <c r="E40" s="4"/>
      <c r="F40" s="4"/>
      <c r="G40" s="17"/>
      <c r="H40" s="17"/>
      <c r="I40" s="17"/>
      <c r="J40" s="17"/>
      <c r="K40" s="17"/>
    </row>
    <row r="41" spans="1:11" hidden="1">
      <c r="A41" s="4" t="s">
        <v>47</v>
      </c>
      <c r="B41" s="4"/>
      <c r="C41" s="4"/>
      <c r="D41" s="4"/>
      <c r="E41" s="4"/>
      <c r="F41" s="4"/>
      <c r="G41" s="17"/>
      <c r="H41" s="17"/>
      <c r="I41" s="17"/>
      <c r="J41" s="17"/>
      <c r="K41" s="17"/>
    </row>
    <row r="42" spans="1:11" hidden="1">
      <c r="A42" s="4" t="s">
        <v>48</v>
      </c>
      <c r="B42" s="4"/>
      <c r="C42" s="4"/>
      <c r="D42" s="4"/>
      <c r="E42" s="4"/>
      <c r="F42" s="4"/>
      <c r="G42" s="17"/>
      <c r="H42" s="17"/>
      <c r="I42" s="17"/>
      <c r="J42" s="17"/>
      <c r="K42" s="17"/>
    </row>
    <row r="43" spans="1:11" hidden="1">
      <c r="A43" s="4" t="s">
        <v>49</v>
      </c>
      <c r="B43" s="4"/>
      <c r="C43" s="4"/>
      <c r="D43" s="4"/>
      <c r="E43" s="4"/>
      <c r="F43" s="4"/>
      <c r="G43" s="17"/>
      <c r="H43" s="17"/>
      <c r="I43" s="17"/>
      <c r="J43" s="17"/>
      <c r="K43" s="17"/>
    </row>
    <row r="44" spans="1:11" hidden="1">
      <c r="A44" s="4" t="s">
        <v>50</v>
      </c>
      <c r="B44" s="4"/>
      <c r="C44" s="4"/>
      <c r="D44" s="4"/>
      <c r="E44" s="4"/>
      <c r="F44" s="4"/>
      <c r="G44" s="17"/>
      <c r="H44" s="17"/>
      <c r="I44" s="17"/>
      <c r="J44" s="17"/>
      <c r="K44" s="17"/>
    </row>
    <row r="45" spans="1:11" hidden="1">
      <c r="A45" s="50" t="s">
        <v>51</v>
      </c>
      <c r="B45" s="49"/>
      <c r="C45" s="49"/>
      <c r="D45" s="49"/>
      <c r="E45" s="49"/>
      <c r="F45" s="49"/>
      <c r="G45" s="17"/>
      <c r="H45" s="17"/>
      <c r="I45" s="17"/>
      <c r="J45" s="17"/>
      <c r="K45" s="17"/>
    </row>
    <row r="46" spans="1:11" hidden="1">
      <c r="A46" s="49" t="s">
        <v>52</v>
      </c>
      <c r="B46" s="49"/>
      <c r="C46" s="49"/>
      <c r="D46" s="49"/>
      <c r="E46" s="49"/>
      <c r="F46" s="49"/>
      <c r="G46" s="17"/>
      <c r="H46" s="17"/>
      <c r="I46" s="17"/>
      <c r="J46" s="17"/>
      <c r="K46" s="17"/>
    </row>
    <row r="47" spans="1:11" hidden="1">
      <c r="A47" s="38">
        <v>-20000</v>
      </c>
      <c r="B47" s="4"/>
      <c r="C47" s="4"/>
      <c r="D47" s="4"/>
      <c r="E47" s="4"/>
      <c r="F47" s="4"/>
      <c r="G47" s="17"/>
      <c r="H47" s="17"/>
      <c r="I47" s="17"/>
      <c r="J47" s="17"/>
      <c r="K47" s="17"/>
    </row>
    <row r="48" spans="1:11" ht="25.5" hidden="1">
      <c r="A48" s="65" t="s">
        <v>53</v>
      </c>
      <c r="B48" s="49"/>
      <c r="C48" s="49"/>
      <c r="D48" s="49"/>
      <c r="E48" s="49"/>
      <c r="F48" s="49"/>
      <c r="G48" s="17"/>
      <c r="H48" s="17"/>
      <c r="I48" s="17"/>
      <c r="J48" s="17"/>
      <c r="K48" s="17"/>
    </row>
    <row r="49" spans="1:11" ht="25.5" hidden="1">
      <c r="A49" s="65" t="s">
        <v>54</v>
      </c>
      <c r="B49" s="49"/>
      <c r="C49" s="49"/>
      <c r="D49" s="49"/>
      <c r="E49" s="49"/>
      <c r="F49" s="49"/>
      <c r="G49" s="17"/>
      <c r="H49" s="17"/>
      <c r="I49" s="17"/>
      <c r="J49" s="17"/>
      <c r="K49" s="17"/>
    </row>
    <row r="50" spans="1:11" ht="25.5" hidden="1">
      <c r="A50" s="66" t="s">
        <v>55</v>
      </c>
      <c r="B50" s="4"/>
      <c r="C50" s="4"/>
      <c r="D50" s="4"/>
      <c r="E50" s="4"/>
      <c r="F50" s="4"/>
      <c r="G50" s="17"/>
      <c r="H50" s="17"/>
      <c r="I50" s="17"/>
      <c r="J50" s="17"/>
      <c r="K50" s="17"/>
    </row>
    <row r="51" spans="1:11" ht="25.5" hidden="1">
      <c r="A51" s="66" t="s">
        <v>56</v>
      </c>
      <c r="B51" s="4"/>
      <c r="C51" s="4"/>
      <c r="D51" s="4"/>
      <c r="E51" s="4"/>
      <c r="F51" s="4"/>
      <c r="G51" s="17"/>
      <c r="H51" s="17"/>
      <c r="I51" s="17"/>
      <c r="J51" s="17"/>
      <c r="K51" s="17"/>
    </row>
    <row r="52" spans="1:11" ht="38.25" hidden="1">
      <c r="A52" s="66" t="s">
        <v>57</v>
      </c>
      <c r="B52" s="58"/>
      <c r="C52" s="58"/>
      <c r="D52" s="58"/>
      <c r="E52" s="11"/>
      <c r="F52" s="11"/>
      <c r="G52" s="17"/>
      <c r="H52" s="17"/>
      <c r="I52" s="17"/>
      <c r="J52" s="17"/>
      <c r="K52" s="17"/>
    </row>
    <row r="53" spans="1:11" hidden="1">
      <c r="A53" s="63" t="s">
        <v>58</v>
      </c>
      <c r="B53" s="57"/>
      <c r="C53" s="57"/>
      <c r="D53" s="57"/>
      <c r="E53" s="10"/>
      <c r="F53" s="10" t="b">
        <v>1</v>
      </c>
      <c r="G53" s="17"/>
      <c r="H53" s="17"/>
      <c r="I53" s="17"/>
      <c r="J53" s="17"/>
      <c r="K53" s="17"/>
    </row>
    <row r="54" spans="1:11" hidden="1">
      <c r="A54" s="64" t="s">
        <v>59</v>
      </c>
      <c r="B54" s="63"/>
      <c r="C54" s="63"/>
      <c r="D54" s="63"/>
      <c r="E54" s="10"/>
      <c r="F54" s="10" t="b">
        <v>0</v>
      </c>
      <c r="G54" s="17"/>
      <c r="H54" s="17"/>
      <c r="I54" s="17"/>
      <c r="J54" s="17"/>
      <c r="K54" s="17"/>
    </row>
    <row r="55" spans="1:11" hidden="1">
      <c r="A55" s="67"/>
      <c r="B55" s="59">
        <f>COUNT(Travel!B12:B16)</f>
        <v>1</v>
      </c>
      <c r="C55" s="59"/>
      <c r="D55" s="59">
        <f>COUNTIF(Travel!D12:D16,"*")</f>
        <v>1</v>
      </c>
      <c r="E55" s="60"/>
      <c r="F55" s="60" t="b">
        <f>MIN(B55,D55)=MAX(B55,D55)</f>
        <v>1</v>
      </c>
      <c r="G55" s="17"/>
      <c r="H55" s="17"/>
      <c r="I55" s="17"/>
      <c r="J55" s="17"/>
      <c r="K55" s="17"/>
    </row>
    <row r="56" spans="1:11" hidden="1">
      <c r="A56" s="67" t="s">
        <v>60</v>
      </c>
      <c r="B56" s="59">
        <f>COUNT(Travel!B21:B116)</f>
        <v>73</v>
      </c>
      <c r="C56" s="59"/>
      <c r="D56" s="59">
        <f>COUNTIF(Travel!D21:D116,"*")</f>
        <v>73</v>
      </c>
      <c r="E56" s="60"/>
      <c r="F56" s="60" t="b">
        <f>MIN(B56,D56)=MAX(B56,D56)</f>
        <v>1</v>
      </c>
    </row>
    <row r="57" spans="1:11" hidden="1">
      <c r="A57" s="68"/>
      <c r="B57" s="59">
        <f>COUNT(Travel!B121:B124)</f>
        <v>1</v>
      </c>
      <c r="C57" s="59"/>
      <c r="D57" s="59">
        <f>COUNTIF(Travel!D121:D124,"*")</f>
        <v>1</v>
      </c>
      <c r="E57" s="60"/>
      <c r="F57" s="60" t="b">
        <f>MIN(B57,D57)=MAX(B57,D57)</f>
        <v>1</v>
      </c>
    </row>
    <row r="58" spans="1:11" hidden="1">
      <c r="A58" s="69" t="s">
        <v>61</v>
      </c>
      <c r="B58" s="61">
        <f>COUNT(Hospitality!B11:B16)</f>
        <v>1</v>
      </c>
      <c r="C58" s="61"/>
      <c r="D58" s="61">
        <f>COUNTIF(Hospitality!D11:D16,"*")</f>
        <v>1</v>
      </c>
      <c r="E58" s="62"/>
      <c r="F58" s="62" t="b">
        <f>MIN(B58,D58)=MAX(B58,D58)</f>
        <v>1</v>
      </c>
    </row>
    <row r="59" spans="1:11" hidden="1">
      <c r="A59" s="70" t="s">
        <v>62</v>
      </c>
      <c r="B59" s="60">
        <f>COUNT('All other expenses'!B11:B57)</f>
        <v>38</v>
      </c>
      <c r="C59" s="60"/>
      <c r="D59" s="60">
        <f>COUNTIF('All other expenses'!D11:D57,"*")</f>
        <v>38</v>
      </c>
      <c r="E59" s="60"/>
      <c r="F59" s="60" t="b">
        <f>MIN(B59,D59)=MAX(B59,D59)</f>
        <v>1</v>
      </c>
    </row>
    <row r="60" spans="1:11" hidden="1">
      <c r="A60" s="69" t="s">
        <v>63</v>
      </c>
      <c r="B60" s="61">
        <f>COUNTIF('Gifts and benefits'!B11:B29,"*")</f>
        <v>16</v>
      </c>
      <c r="C60" s="61">
        <f>COUNTIF('Gifts and benefits'!C11:C29,"*")</f>
        <v>16</v>
      </c>
      <c r="D60" s="61"/>
      <c r="E60" s="61">
        <f>COUNTA('Gifts and benefits'!E11:E29)</f>
        <v>16</v>
      </c>
      <c r="F60" s="62" t="b">
        <f>MIN(B60,C60,E60)=MAX(B60,C60,E60)</f>
        <v>1</v>
      </c>
    </row>
    <row r="61" spans="1:11"/>
  </sheetData>
  <sheetProtection algorithmName="SHA-512" hashValue="eoK+KcAcIRVMpgcvHCH8pI5rK46DNGnCnrKNTXIrmdIsQy5GQQ/0WsmqOixtUA5qOT/o519LYeshzo3w0srtdQ==" saltValue="PSXqzqFgx9MxM/A5tdSNag==" spinCount="100000" sheet="1" objects="1" scenarios="1" selectLockedCells="1" selectUnlockedCells="1"/>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87" orientation="landscape" r:id="rId1"/>
  <headerFooter alignWithMargins="0">
    <oddFooter>&amp;LCE Expense Disclosure Workbook 2018&amp;C_x000D_&amp;1#&amp;"Calibri"&amp;10&amp;K000000 IN-CONFIDENCE: ORGANISATION&amp;RWorksheet - Summary and sign-off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208"/>
  <sheetViews>
    <sheetView showGridLines="0" topLeftCell="A100" zoomScale="80" zoomScaleNormal="80" workbookViewId="0"/>
  </sheetViews>
  <sheetFormatPr defaultColWidth="0" defaultRowHeight="12.75" zeroHeight="1"/>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c r="A1" s="136" t="s">
        <v>64</v>
      </c>
      <c r="B1" s="136"/>
      <c r="C1" s="136"/>
      <c r="D1" s="136"/>
      <c r="E1" s="136"/>
      <c r="F1" s="17"/>
    </row>
    <row r="2" spans="1:6" ht="21" customHeight="1">
      <c r="A2" s="3" t="s">
        <v>65</v>
      </c>
      <c r="B2" s="134" t="str">
        <f>'Summary and sign-off'!B2:F2</f>
        <v xml:space="preserve">Electricity Authority Te Mana Hiko </v>
      </c>
      <c r="C2" s="134"/>
      <c r="D2" s="134"/>
      <c r="E2" s="134"/>
      <c r="F2" s="17"/>
    </row>
    <row r="3" spans="1:6" ht="31.5">
      <c r="A3" s="3" t="s">
        <v>66</v>
      </c>
      <c r="B3" s="134" t="str">
        <f>'Summary and sign-off'!B3:F3</f>
        <v>Sarah Gillies</v>
      </c>
      <c r="C3" s="134"/>
      <c r="D3" s="134"/>
      <c r="E3" s="134"/>
      <c r="F3" s="17"/>
    </row>
    <row r="4" spans="1:6" ht="21" customHeight="1">
      <c r="A4" s="3" t="s">
        <v>67</v>
      </c>
      <c r="B4" s="134">
        <f>'Summary and sign-off'!B4:F4</f>
        <v>45474</v>
      </c>
      <c r="C4" s="134"/>
      <c r="D4" s="134"/>
      <c r="E4" s="134"/>
      <c r="F4" s="17"/>
    </row>
    <row r="5" spans="1:6" ht="21" customHeight="1">
      <c r="A5" s="3" t="s">
        <v>68</v>
      </c>
      <c r="B5" s="134">
        <f>'Summary and sign-off'!B5:F5</f>
        <v>45838</v>
      </c>
      <c r="C5" s="134"/>
      <c r="D5" s="134"/>
      <c r="E5" s="134"/>
      <c r="F5" s="17"/>
    </row>
    <row r="6" spans="1:6" ht="21" customHeight="1">
      <c r="A6" s="3" t="s">
        <v>69</v>
      </c>
      <c r="B6" s="129" t="s">
        <v>35</v>
      </c>
      <c r="C6" s="129"/>
      <c r="D6" s="129"/>
      <c r="E6" s="129"/>
      <c r="F6" s="17"/>
    </row>
    <row r="7" spans="1:6" ht="21" customHeight="1">
      <c r="A7" s="3" t="s">
        <v>7</v>
      </c>
      <c r="B7" s="129" t="s">
        <v>37</v>
      </c>
      <c r="C7" s="129"/>
      <c r="D7" s="129"/>
      <c r="E7" s="129"/>
      <c r="F7" s="17"/>
    </row>
    <row r="8" spans="1:6" ht="36" customHeight="1">
      <c r="A8" s="138" t="s">
        <v>70</v>
      </c>
      <c r="B8" s="139"/>
      <c r="C8" s="139"/>
      <c r="D8" s="139"/>
      <c r="E8" s="139"/>
      <c r="F8" s="19"/>
    </row>
    <row r="9" spans="1:6" ht="36" customHeight="1">
      <c r="A9" s="140" t="s">
        <v>71</v>
      </c>
      <c r="B9" s="141"/>
      <c r="C9" s="141"/>
      <c r="D9" s="141"/>
      <c r="E9" s="141"/>
      <c r="F9" s="19"/>
    </row>
    <row r="10" spans="1:6" ht="24.75" customHeight="1">
      <c r="A10" s="137" t="s">
        <v>72</v>
      </c>
      <c r="B10" s="142"/>
      <c r="C10" s="137"/>
      <c r="D10" s="137"/>
      <c r="E10" s="137"/>
      <c r="F10" s="29"/>
    </row>
    <row r="11" spans="1:6" ht="28.5" customHeight="1">
      <c r="A11" s="24" t="s">
        <v>73</v>
      </c>
      <c r="B11" s="24" t="s">
        <v>74</v>
      </c>
      <c r="C11" s="24" t="s">
        <v>75</v>
      </c>
      <c r="D11" s="24" t="s">
        <v>76</v>
      </c>
      <c r="E11" s="24" t="s">
        <v>77</v>
      </c>
      <c r="F11" s="30"/>
    </row>
    <row r="12" spans="1:6" s="2" customFormat="1">
      <c r="A12" s="100"/>
      <c r="B12" s="101"/>
      <c r="C12" s="102"/>
      <c r="D12" s="102"/>
      <c r="E12" s="103"/>
      <c r="F12" s="1"/>
    </row>
    <row r="13" spans="1:6" s="2" customFormat="1">
      <c r="A13" s="112" t="s">
        <v>78</v>
      </c>
      <c r="B13" s="101">
        <v>1210.3900000000001</v>
      </c>
      <c r="C13" s="102" t="s">
        <v>79</v>
      </c>
      <c r="D13" s="102" t="s">
        <v>80</v>
      </c>
      <c r="E13" s="103" t="s">
        <v>81</v>
      </c>
      <c r="F13" s="1"/>
    </row>
    <row r="14" spans="1:6" s="2" customFormat="1">
      <c r="A14" s="100"/>
      <c r="B14" s="101"/>
      <c r="C14" s="102" t="s">
        <v>82</v>
      </c>
      <c r="D14" s="102"/>
      <c r="E14" s="103"/>
      <c r="F14" s="1"/>
    </row>
    <row r="15" spans="1:6" s="2" customFormat="1">
      <c r="A15" s="100"/>
      <c r="B15" s="101"/>
      <c r="C15" s="102"/>
      <c r="D15" s="102"/>
      <c r="E15" s="103"/>
      <c r="F15" s="1"/>
    </row>
    <row r="16" spans="1:6" s="2" customFormat="1" hidden="1">
      <c r="A16" s="87"/>
      <c r="B16" s="88"/>
      <c r="C16" s="89"/>
      <c r="D16" s="89"/>
      <c r="E16" s="90"/>
      <c r="F16" s="1"/>
    </row>
    <row r="17" spans="1:6" ht="19.5" customHeight="1">
      <c r="A17" s="55" t="s">
        <v>83</v>
      </c>
      <c r="B17" s="56">
        <f>SUM(B12:B16)</f>
        <v>1210.3900000000001</v>
      </c>
      <c r="C17" s="111"/>
      <c r="D17" s="135"/>
      <c r="E17" s="135"/>
      <c r="F17" s="17"/>
    </row>
    <row r="18" spans="1:6" ht="10.5" customHeight="1">
      <c r="A18" s="17"/>
      <c r="B18" s="19"/>
      <c r="C18" s="17"/>
      <c r="D18" s="17"/>
      <c r="E18" s="17"/>
      <c r="F18" s="17"/>
    </row>
    <row r="19" spans="1:6" ht="24.75" customHeight="1">
      <c r="A19" s="137" t="s">
        <v>84</v>
      </c>
      <c r="B19" s="137"/>
      <c r="C19" s="137"/>
      <c r="D19" s="137"/>
      <c r="E19" s="137"/>
      <c r="F19" s="29"/>
    </row>
    <row r="20" spans="1:6" ht="32.450000000000003" customHeight="1">
      <c r="A20" s="24" t="s">
        <v>73</v>
      </c>
      <c r="B20" s="24" t="s">
        <v>14</v>
      </c>
      <c r="C20" s="24" t="s">
        <v>85</v>
      </c>
      <c r="D20" s="24" t="s">
        <v>76</v>
      </c>
      <c r="E20" s="24" t="s">
        <v>77</v>
      </c>
      <c r="F20" s="30"/>
    </row>
    <row r="21" spans="1:6" s="2" customFormat="1">
      <c r="A21" s="118"/>
      <c r="B21" s="114"/>
      <c r="C21" s="115"/>
      <c r="D21" s="115"/>
      <c r="E21" s="116"/>
      <c r="F21" s="1"/>
    </row>
    <row r="22" spans="1:6" s="2" customFormat="1" ht="25.5">
      <c r="A22" s="118">
        <v>45481</v>
      </c>
      <c r="B22" s="114">
        <v>393.7</v>
      </c>
      <c r="C22" s="115" t="s">
        <v>86</v>
      </c>
      <c r="D22" s="115" t="s">
        <v>87</v>
      </c>
      <c r="E22" s="116" t="s">
        <v>88</v>
      </c>
      <c r="F22" s="1"/>
    </row>
    <row r="23" spans="1:6" s="2" customFormat="1">
      <c r="A23" s="118"/>
      <c r="B23" s="114">
        <v>55</v>
      </c>
      <c r="C23" s="115"/>
      <c r="D23" s="115" t="s">
        <v>89</v>
      </c>
      <c r="E23" s="116" t="s">
        <v>88</v>
      </c>
      <c r="F23" s="1"/>
    </row>
    <row r="24" spans="1:6" s="2" customFormat="1">
      <c r="A24" s="118"/>
      <c r="B24" s="114"/>
      <c r="C24" s="115"/>
      <c r="D24" s="115"/>
      <c r="E24" s="116"/>
      <c r="F24" s="1"/>
    </row>
    <row r="25" spans="1:6" s="2" customFormat="1">
      <c r="A25" s="118">
        <v>45487</v>
      </c>
      <c r="B25" s="114">
        <v>39.130000000000003</v>
      </c>
      <c r="C25" s="115" t="s">
        <v>90</v>
      </c>
      <c r="D25" s="115" t="s">
        <v>91</v>
      </c>
      <c r="E25" s="116" t="s">
        <v>92</v>
      </c>
      <c r="F25" s="1"/>
    </row>
    <row r="26" spans="1:6" s="2" customFormat="1">
      <c r="A26" s="118"/>
      <c r="B26" s="114">
        <v>170.96</v>
      </c>
      <c r="C26" s="115"/>
      <c r="D26" s="115" t="s">
        <v>93</v>
      </c>
      <c r="E26" s="116" t="s">
        <v>94</v>
      </c>
      <c r="F26" s="1"/>
    </row>
    <row r="27" spans="1:6" s="2" customFormat="1">
      <c r="A27" s="118"/>
      <c r="B27" s="114">
        <v>6</v>
      </c>
      <c r="C27" s="115"/>
      <c r="D27" s="115" t="s">
        <v>89</v>
      </c>
      <c r="E27" s="116" t="s">
        <v>92</v>
      </c>
      <c r="F27" s="1"/>
    </row>
    <row r="28" spans="1:6" s="2" customFormat="1">
      <c r="A28" s="118"/>
      <c r="B28" s="114"/>
      <c r="C28" s="115"/>
      <c r="D28" s="115"/>
      <c r="E28" s="116"/>
      <c r="F28" s="1"/>
    </row>
    <row r="29" spans="1:6" s="2" customFormat="1">
      <c r="A29" s="118">
        <v>45497</v>
      </c>
      <c r="B29" s="114">
        <v>426.8</v>
      </c>
      <c r="C29" s="115" t="s">
        <v>95</v>
      </c>
      <c r="D29" s="115" t="s">
        <v>87</v>
      </c>
      <c r="E29" s="116" t="s">
        <v>92</v>
      </c>
      <c r="F29" s="1"/>
    </row>
    <row r="30" spans="1:6" s="2" customFormat="1">
      <c r="A30" s="118"/>
      <c r="B30" s="114">
        <v>39.130000000000003</v>
      </c>
      <c r="C30" s="115"/>
      <c r="D30" s="115" t="s">
        <v>91</v>
      </c>
      <c r="E30" s="116" t="s">
        <v>96</v>
      </c>
      <c r="F30" s="1"/>
    </row>
    <row r="31" spans="1:6" s="2" customFormat="1">
      <c r="A31" s="118"/>
      <c r="B31" s="114">
        <v>153.16</v>
      </c>
      <c r="C31" s="115"/>
      <c r="D31" s="115" t="s">
        <v>97</v>
      </c>
      <c r="E31" s="116" t="s">
        <v>94</v>
      </c>
      <c r="F31" s="1"/>
    </row>
    <row r="32" spans="1:6" s="2" customFormat="1">
      <c r="A32" s="118"/>
      <c r="B32" s="114"/>
      <c r="C32" s="115"/>
      <c r="D32" s="115"/>
      <c r="E32" s="116"/>
      <c r="F32" s="1"/>
    </row>
    <row r="33" spans="1:6" s="2" customFormat="1">
      <c r="A33" s="118">
        <v>45532</v>
      </c>
      <c r="B33" s="114">
        <v>137.69999999999999</v>
      </c>
      <c r="C33" s="115" t="s">
        <v>98</v>
      </c>
      <c r="D33" s="115" t="s">
        <v>87</v>
      </c>
      <c r="E33" s="116" t="s">
        <v>92</v>
      </c>
      <c r="F33" s="1"/>
    </row>
    <row r="34" spans="1:6" s="2" customFormat="1">
      <c r="A34" s="118"/>
      <c r="B34" s="114">
        <v>95.65</v>
      </c>
      <c r="C34" s="115"/>
      <c r="D34" s="115" t="s">
        <v>91</v>
      </c>
      <c r="E34" s="116" t="s">
        <v>96</v>
      </c>
      <c r="F34" s="1"/>
    </row>
    <row r="35" spans="1:6" s="2" customFormat="1">
      <c r="A35" s="118"/>
      <c r="B35" s="114">
        <v>59.08</v>
      </c>
      <c r="C35" s="115"/>
      <c r="D35" s="115" t="s">
        <v>97</v>
      </c>
      <c r="E35" s="116" t="s">
        <v>94</v>
      </c>
      <c r="F35" s="1"/>
    </row>
    <row r="36" spans="1:6" s="2" customFormat="1">
      <c r="A36" s="118"/>
      <c r="B36" s="114">
        <v>65</v>
      </c>
      <c r="C36" s="115"/>
      <c r="D36" s="115" t="s">
        <v>89</v>
      </c>
      <c r="E36" s="116" t="s">
        <v>92</v>
      </c>
      <c r="F36" s="1"/>
    </row>
    <row r="37" spans="1:6" s="2" customFormat="1">
      <c r="A37" s="118"/>
      <c r="B37" s="114"/>
      <c r="C37" s="115"/>
      <c r="D37" s="115"/>
      <c r="E37" s="116"/>
      <c r="F37" s="1"/>
    </row>
    <row r="38" spans="1:6" s="2" customFormat="1" ht="25.5">
      <c r="A38" s="118">
        <v>45532</v>
      </c>
      <c r="B38" s="114">
        <v>27.08</v>
      </c>
      <c r="C38" s="115" t="s">
        <v>99</v>
      </c>
      <c r="D38" s="115" t="s">
        <v>97</v>
      </c>
      <c r="E38" s="116" t="s">
        <v>94</v>
      </c>
      <c r="F38" s="1"/>
    </row>
    <row r="39" spans="1:6" s="2" customFormat="1">
      <c r="A39" s="118"/>
      <c r="B39" s="114"/>
      <c r="C39" s="115"/>
      <c r="D39" s="115"/>
      <c r="E39" s="116"/>
      <c r="F39" s="1"/>
    </row>
    <row r="40" spans="1:6" s="2" customFormat="1">
      <c r="A40" s="118">
        <v>45532</v>
      </c>
      <c r="B40" s="114">
        <v>199.13</v>
      </c>
      <c r="C40" s="115" t="s">
        <v>98</v>
      </c>
      <c r="D40" s="115" t="s">
        <v>100</v>
      </c>
      <c r="E40" s="116" t="s">
        <v>94</v>
      </c>
      <c r="F40" s="1"/>
    </row>
    <row r="41" spans="1:6" s="2" customFormat="1">
      <c r="A41" s="118"/>
      <c r="B41" s="114">
        <v>6</v>
      </c>
      <c r="C41" s="115"/>
      <c r="D41" s="115" t="s">
        <v>89</v>
      </c>
      <c r="E41" s="116" t="s">
        <v>92</v>
      </c>
      <c r="F41" s="1"/>
    </row>
    <row r="42" spans="1:6" s="2" customFormat="1">
      <c r="A42" s="118"/>
      <c r="B42" s="114"/>
      <c r="C42" s="115"/>
      <c r="D42" s="115"/>
      <c r="E42" s="116"/>
      <c r="F42" s="1"/>
    </row>
    <row r="43" spans="1:6" s="2" customFormat="1" ht="25.5">
      <c r="A43" s="117" t="s">
        <v>101</v>
      </c>
      <c r="B43" s="114">
        <v>604.78</v>
      </c>
      <c r="C43" s="115" t="s">
        <v>102</v>
      </c>
      <c r="D43" s="115" t="s">
        <v>103</v>
      </c>
      <c r="E43" s="116" t="s">
        <v>92</v>
      </c>
      <c r="F43" s="1"/>
    </row>
    <row r="44" spans="1:6" s="2" customFormat="1">
      <c r="A44" s="118"/>
      <c r="B44" s="114">
        <v>560.86</v>
      </c>
      <c r="C44" s="115"/>
      <c r="D44" s="115" t="s">
        <v>100</v>
      </c>
      <c r="E44" s="116" t="s">
        <v>94</v>
      </c>
      <c r="F44" s="1"/>
    </row>
    <row r="45" spans="1:6" s="2" customFormat="1">
      <c r="A45" s="118"/>
      <c r="B45" s="114">
        <v>120.02</v>
      </c>
      <c r="C45" s="115"/>
      <c r="D45" s="115" t="s">
        <v>104</v>
      </c>
      <c r="E45" s="116" t="s">
        <v>94</v>
      </c>
      <c r="F45" s="1"/>
    </row>
    <row r="46" spans="1:6" s="2" customFormat="1">
      <c r="A46" s="118"/>
      <c r="B46" s="114">
        <v>246.69</v>
      </c>
      <c r="C46" s="115"/>
      <c r="D46" s="115" t="s">
        <v>97</v>
      </c>
      <c r="E46" s="116" t="s">
        <v>94</v>
      </c>
      <c r="F46" s="1"/>
    </row>
    <row r="47" spans="1:6" s="2" customFormat="1">
      <c r="A47" s="118"/>
      <c r="B47" s="114"/>
      <c r="C47" s="115"/>
      <c r="D47" s="115"/>
      <c r="E47" s="116"/>
      <c r="F47" s="1"/>
    </row>
    <row r="48" spans="1:6" s="2" customFormat="1" ht="25.5">
      <c r="A48" s="118">
        <v>45554</v>
      </c>
      <c r="B48" s="114">
        <v>186.96</v>
      </c>
      <c r="C48" s="115" t="s">
        <v>105</v>
      </c>
      <c r="D48" s="115" t="s">
        <v>100</v>
      </c>
      <c r="E48" s="116" t="s">
        <v>94</v>
      </c>
      <c r="F48" s="113"/>
    </row>
    <row r="49" spans="1:6" s="2" customFormat="1">
      <c r="A49" s="118"/>
      <c r="B49" s="114">
        <v>10.39</v>
      </c>
      <c r="C49" s="115"/>
      <c r="D49" s="115" t="s">
        <v>97</v>
      </c>
      <c r="E49" s="116" t="s">
        <v>94</v>
      </c>
      <c r="F49" s="1"/>
    </row>
    <row r="50" spans="1:6" s="2" customFormat="1">
      <c r="A50" s="118"/>
      <c r="B50" s="114"/>
      <c r="C50" s="115"/>
      <c r="D50" s="115"/>
      <c r="E50" s="116"/>
      <c r="F50" s="1"/>
    </row>
    <row r="51" spans="1:6" s="2" customFormat="1" ht="25.5">
      <c r="A51" s="118">
        <v>45602</v>
      </c>
      <c r="B51" s="114">
        <v>426.8</v>
      </c>
      <c r="C51" s="115" t="s">
        <v>106</v>
      </c>
      <c r="D51" s="115" t="s">
        <v>107</v>
      </c>
      <c r="E51" s="116" t="s">
        <v>92</v>
      </c>
      <c r="F51" s="113"/>
    </row>
    <row r="52" spans="1:6" s="2" customFormat="1">
      <c r="A52" s="118"/>
      <c r="B52" s="114">
        <v>213.04</v>
      </c>
      <c r="C52" s="115"/>
      <c r="D52" s="115" t="s">
        <v>100</v>
      </c>
      <c r="E52" s="116" t="s">
        <v>94</v>
      </c>
      <c r="F52" s="1"/>
    </row>
    <row r="53" spans="1:6" s="2" customFormat="1">
      <c r="A53" s="118"/>
      <c r="B53" s="114">
        <v>30.1</v>
      </c>
      <c r="C53" s="115"/>
      <c r="D53" s="115" t="s">
        <v>104</v>
      </c>
      <c r="E53" s="116" t="s">
        <v>94</v>
      </c>
      <c r="F53" s="1"/>
    </row>
    <row r="54" spans="1:6" s="2" customFormat="1">
      <c r="A54" s="118"/>
      <c r="B54" s="114">
        <v>316.25</v>
      </c>
      <c r="C54" s="115"/>
      <c r="D54" s="115" t="s">
        <v>97</v>
      </c>
      <c r="E54" s="116" t="s">
        <v>92</v>
      </c>
      <c r="F54" s="1"/>
    </row>
    <row r="55" spans="1:6" s="2" customFormat="1">
      <c r="A55" s="118"/>
      <c r="B55" s="114">
        <v>6</v>
      </c>
      <c r="C55" s="115"/>
      <c r="D55" s="115" t="s">
        <v>89</v>
      </c>
      <c r="E55" s="116" t="s">
        <v>92</v>
      </c>
      <c r="F55" s="1"/>
    </row>
    <row r="56" spans="1:6" s="2" customFormat="1">
      <c r="A56" s="118"/>
      <c r="B56" s="114"/>
      <c r="C56" s="115"/>
      <c r="D56" s="115"/>
      <c r="E56" s="116"/>
      <c r="F56" s="1"/>
    </row>
    <row r="57" spans="1:6" s="2" customFormat="1">
      <c r="A57" s="118">
        <v>45629</v>
      </c>
      <c r="B57" s="114">
        <v>406.55</v>
      </c>
      <c r="C57" s="115" t="s">
        <v>108</v>
      </c>
      <c r="D57" s="115" t="s">
        <v>109</v>
      </c>
      <c r="E57" s="116" t="s">
        <v>92</v>
      </c>
      <c r="F57" s="1"/>
    </row>
    <row r="58" spans="1:6" s="2" customFormat="1">
      <c r="A58" s="118"/>
      <c r="B58" s="114">
        <v>94.25</v>
      </c>
      <c r="C58" s="115"/>
      <c r="D58" s="115" t="s">
        <v>97</v>
      </c>
      <c r="E58" s="116" t="s">
        <v>94</v>
      </c>
      <c r="F58" s="1"/>
    </row>
    <row r="59" spans="1:6" s="2" customFormat="1">
      <c r="A59" s="118"/>
      <c r="B59" s="114">
        <v>39.130000000000003</v>
      </c>
      <c r="C59" s="115"/>
      <c r="D59" s="115" t="s">
        <v>110</v>
      </c>
      <c r="E59" s="116" t="s">
        <v>96</v>
      </c>
      <c r="F59" s="1"/>
    </row>
    <row r="60" spans="1:6" s="2" customFormat="1">
      <c r="A60" s="118"/>
      <c r="B60" s="114"/>
      <c r="C60" s="115"/>
      <c r="D60" s="115"/>
      <c r="E60" s="116"/>
      <c r="F60" s="1"/>
    </row>
    <row r="61" spans="1:6" s="2" customFormat="1">
      <c r="A61" s="118">
        <v>45631</v>
      </c>
      <c r="B61" s="114">
        <v>531.4</v>
      </c>
      <c r="C61" s="115" t="s">
        <v>111</v>
      </c>
      <c r="D61" s="115" t="s">
        <v>109</v>
      </c>
      <c r="E61" s="116" t="s">
        <v>92</v>
      </c>
      <c r="F61" s="1"/>
    </row>
    <row r="62" spans="1:6" s="2" customFormat="1">
      <c r="A62" s="118"/>
      <c r="B62" s="114">
        <v>150.34</v>
      </c>
      <c r="C62" s="115"/>
      <c r="D62" s="115" t="s">
        <v>97</v>
      </c>
      <c r="E62" s="116" t="s">
        <v>94</v>
      </c>
      <c r="F62" s="1"/>
    </row>
    <row r="63" spans="1:6" s="2" customFormat="1">
      <c r="A63" s="118"/>
      <c r="B63" s="114">
        <v>39.130000000000003</v>
      </c>
      <c r="C63" s="115"/>
      <c r="D63" s="115" t="s">
        <v>110</v>
      </c>
      <c r="E63" s="116" t="s">
        <v>96</v>
      </c>
      <c r="F63" s="1"/>
    </row>
    <row r="64" spans="1:6" s="2" customFormat="1">
      <c r="A64" s="118"/>
      <c r="B64" s="114"/>
      <c r="C64" s="115"/>
      <c r="D64" s="115"/>
      <c r="E64" s="116"/>
      <c r="F64" s="1"/>
    </row>
    <row r="65" spans="1:6" s="2" customFormat="1" ht="38.25">
      <c r="A65" s="118">
        <v>45705</v>
      </c>
      <c r="B65" s="114">
        <v>466.45</v>
      </c>
      <c r="C65" s="115" t="s">
        <v>112</v>
      </c>
      <c r="D65" s="115" t="s">
        <v>113</v>
      </c>
      <c r="E65" s="116" t="s">
        <v>92</v>
      </c>
      <c r="F65" s="1"/>
    </row>
    <row r="66" spans="1:6" s="2" customFormat="1">
      <c r="A66" s="118"/>
      <c r="B66" s="114">
        <v>213.04</v>
      </c>
      <c r="C66" s="115"/>
      <c r="D66" s="115" t="s">
        <v>100</v>
      </c>
      <c r="E66" s="116" t="s">
        <v>94</v>
      </c>
      <c r="F66" s="1"/>
    </row>
    <row r="67" spans="1:6" s="2" customFormat="1">
      <c r="A67" s="118"/>
      <c r="B67" s="114">
        <v>22.11</v>
      </c>
      <c r="C67" s="115"/>
      <c r="D67" s="115" t="s">
        <v>104</v>
      </c>
      <c r="E67" s="116" t="s">
        <v>94</v>
      </c>
      <c r="F67" s="1"/>
    </row>
    <row r="68" spans="1:6" s="2" customFormat="1">
      <c r="A68" s="118"/>
      <c r="B68" s="114">
        <v>164.55</v>
      </c>
      <c r="C68" s="115"/>
      <c r="D68" s="115" t="s">
        <v>97</v>
      </c>
      <c r="E68" s="116" t="s">
        <v>94</v>
      </c>
      <c r="F68" s="1"/>
    </row>
    <row r="69" spans="1:6" s="2" customFormat="1">
      <c r="A69" s="118"/>
      <c r="B69" s="114">
        <v>95.65</v>
      </c>
      <c r="C69" s="115"/>
      <c r="D69" s="115" t="s">
        <v>110</v>
      </c>
      <c r="E69" s="116" t="s">
        <v>96</v>
      </c>
      <c r="F69" s="1"/>
    </row>
    <row r="70" spans="1:6" s="2" customFormat="1">
      <c r="A70" s="118"/>
      <c r="B70" s="114">
        <v>36</v>
      </c>
      <c r="C70" s="115"/>
      <c r="D70" s="115" t="s">
        <v>89</v>
      </c>
      <c r="E70" s="116" t="s">
        <v>92</v>
      </c>
      <c r="F70" s="1"/>
    </row>
    <row r="71" spans="1:6" s="2" customFormat="1">
      <c r="A71" s="118"/>
      <c r="B71" s="114"/>
      <c r="C71" s="115"/>
      <c r="D71" s="115"/>
      <c r="E71" s="116"/>
      <c r="F71" s="1"/>
    </row>
    <row r="72" spans="1:6" s="2" customFormat="1" ht="25.5">
      <c r="A72" s="117" t="s">
        <v>114</v>
      </c>
      <c r="B72" s="114">
        <v>361.86</v>
      </c>
      <c r="C72" s="115" t="s">
        <v>115</v>
      </c>
      <c r="D72" s="115" t="s">
        <v>116</v>
      </c>
      <c r="E72" s="116" t="s">
        <v>117</v>
      </c>
      <c r="F72" s="1"/>
    </row>
    <row r="73" spans="1:6" s="2" customFormat="1">
      <c r="A73" s="118"/>
      <c r="B73" s="114">
        <v>63.27</v>
      </c>
      <c r="C73" s="115"/>
      <c r="D73" s="115" t="s">
        <v>97</v>
      </c>
      <c r="E73" s="116" t="s">
        <v>96</v>
      </c>
      <c r="F73" s="1"/>
    </row>
    <row r="74" spans="1:6" s="2" customFormat="1">
      <c r="A74" s="118"/>
      <c r="B74" s="114">
        <v>435.91</v>
      </c>
      <c r="C74" s="115"/>
      <c r="D74" s="115" t="s">
        <v>100</v>
      </c>
      <c r="E74" s="116" t="s">
        <v>118</v>
      </c>
      <c r="F74" s="1"/>
    </row>
    <row r="75" spans="1:6" s="2" customFormat="1">
      <c r="A75" s="118"/>
      <c r="B75" s="114">
        <v>63.14</v>
      </c>
      <c r="C75" s="115"/>
      <c r="D75" s="115" t="s">
        <v>104</v>
      </c>
      <c r="E75" s="116" t="s">
        <v>118</v>
      </c>
      <c r="F75" s="1"/>
    </row>
    <row r="76" spans="1:6" s="2" customFormat="1" ht="25.5">
      <c r="A76" s="118"/>
      <c r="B76" s="114">
        <v>6</v>
      </c>
      <c r="C76" s="115"/>
      <c r="D76" s="115" t="s">
        <v>89</v>
      </c>
      <c r="E76" s="116" t="s">
        <v>117</v>
      </c>
      <c r="F76" s="1"/>
    </row>
    <row r="77" spans="1:6" s="2" customFormat="1">
      <c r="A77" s="118"/>
      <c r="B77" s="114"/>
      <c r="C77" s="115"/>
      <c r="D77" s="115"/>
      <c r="E77" s="116"/>
      <c r="F77" s="1"/>
    </row>
    <row r="78" spans="1:6" s="2" customFormat="1" ht="25.5">
      <c r="A78" s="117" t="s">
        <v>119</v>
      </c>
      <c r="B78" s="114">
        <v>659.6</v>
      </c>
      <c r="C78" s="115" t="s">
        <v>120</v>
      </c>
      <c r="D78" s="115" t="s">
        <v>121</v>
      </c>
      <c r="E78" s="116" t="s">
        <v>122</v>
      </c>
      <c r="F78" s="1"/>
    </row>
    <row r="79" spans="1:6" s="2" customFormat="1">
      <c r="A79" s="117"/>
      <c r="B79" s="114">
        <v>213.04</v>
      </c>
      <c r="C79" s="115"/>
      <c r="D79" s="115" t="s">
        <v>100</v>
      </c>
      <c r="E79" s="116" t="s">
        <v>94</v>
      </c>
      <c r="F79" s="1"/>
    </row>
    <row r="80" spans="1:6" s="2" customFormat="1">
      <c r="A80" s="117"/>
      <c r="B80" s="114">
        <v>54.459999999999994</v>
      </c>
      <c r="C80" s="115"/>
      <c r="D80" s="115" t="s">
        <v>104</v>
      </c>
      <c r="E80" s="116" t="s">
        <v>94</v>
      </c>
      <c r="F80" s="1"/>
    </row>
    <row r="81" spans="1:6" s="2" customFormat="1">
      <c r="A81" s="117"/>
      <c r="B81" s="114">
        <v>78.260000000000005</v>
      </c>
      <c r="C81" s="115"/>
      <c r="D81" s="115" t="s">
        <v>110</v>
      </c>
      <c r="E81" s="116" t="s">
        <v>96</v>
      </c>
      <c r="F81" s="1"/>
    </row>
    <row r="82" spans="1:6" s="2" customFormat="1" ht="25.5">
      <c r="A82" s="117"/>
      <c r="B82" s="114">
        <v>276.66000000000003</v>
      </c>
      <c r="C82" s="115"/>
      <c r="D82" s="115" t="s">
        <v>97</v>
      </c>
      <c r="E82" s="116" t="s">
        <v>122</v>
      </c>
      <c r="F82" s="1"/>
    </row>
    <row r="83" spans="1:6" s="2" customFormat="1" ht="25.5">
      <c r="A83" s="117"/>
      <c r="B83" s="114">
        <v>6</v>
      </c>
      <c r="C83" s="115"/>
      <c r="D83" s="115" t="s">
        <v>89</v>
      </c>
      <c r="E83" s="116" t="s">
        <v>122</v>
      </c>
      <c r="F83" s="1"/>
    </row>
    <row r="84" spans="1:6" s="2" customFormat="1">
      <c r="A84" s="118"/>
      <c r="B84" s="114"/>
      <c r="C84" s="115"/>
      <c r="D84" s="115"/>
      <c r="E84" s="116"/>
      <c r="F84" s="1"/>
    </row>
    <row r="85" spans="1:6" s="2" customFormat="1" ht="25.5">
      <c r="A85" s="117" t="s">
        <v>123</v>
      </c>
      <c r="B85" s="114">
        <v>523.05999999999995</v>
      </c>
      <c r="C85" s="115" t="s">
        <v>124</v>
      </c>
      <c r="D85" s="115" t="s">
        <v>125</v>
      </c>
      <c r="E85" s="116" t="s">
        <v>126</v>
      </c>
      <c r="F85" s="1"/>
    </row>
    <row r="86" spans="1:6" s="2" customFormat="1">
      <c r="A86" s="117"/>
      <c r="B86" s="114">
        <v>426.09</v>
      </c>
      <c r="C86" s="115"/>
      <c r="D86" s="115" t="s">
        <v>100</v>
      </c>
      <c r="E86" s="116" t="s">
        <v>94</v>
      </c>
      <c r="F86" s="1"/>
    </row>
    <row r="87" spans="1:6" s="2" customFormat="1">
      <c r="A87" s="117"/>
      <c r="B87" s="114">
        <v>230.43</v>
      </c>
      <c r="C87" s="115"/>
      <c r="D87" s="115" t="s">
        <v>100</v>
      </c>
      <c r="E87" s="116" t="s">
        <v>127</v>
      </c>
      <c r="F87" s="1"/>
    </row>
    <row r="88" spans="1:6" s="2" customFormat="1">
      <c r="A88" s="117"/>
      <c r="B88" s="114">
        <v>88.929999999999993</v>
      </c>
      <c r="C88" s="115"/>
      <c r="D88" s="115" t="s">
        <v>104</v>
      </c>
      <c r="E88" s="116" t="s">
        <v>94</v>
      </c>
      <c r="F88" s="1"/>
    </row>
    <row r="89" spans="1:6" s="2" customFormat="1">
      <c r="A89" s="117"/>
      <c r="B89" s="114">
        <v>40.24</v>
      </c>
      <c r="C89" s="115"/>
      <c r="D89" s="115" t="s">
        <v>104</v>
      </c>
      <c r="E89" s="116" t="s">
        <v>127</v>
      </c>
      <c r="F89" s="1"/>
    </row>
    <row r="90" spans="1:6" s="2" customFormat="1">
      <c r="A90" s="117"/>
      <c r="B90" s="114">
        <v>8.4499999999999993</v>
      </c>
      <c r="C90" s="115"/>
      <c r="D90" s="115" t="s">
        <v>97</v>
      </c>
      <c r="E90" s="116" t="s">
        <v>94</v>
      </c>
      <c r="F90" s="1"/>
    </row>
    <row r="91" spans="1:6" s="2" customFormat="1">
      <c r="A91" s="117"/>
      <c r="B91" s="114">
        <v>27.02</v>
      </c>
      <c r="C91" s="115"/>
      <c r="D91" s="115" t="s">
        <v>128</v>
      </c>
      <c r="E91" s="116" t="s">
        <v>129</v>
      </c>
      <c r="F91" s="1"/>
    </row>
    <row r="92" spans="1:6" s="2" customFormat="1" ht="25.5">
      <c r="A92" s="117"/>
      <c r="B92" s="114">
        <v>42</v>
      </c>
      <c r="C92" s="115"/>
      <c r="D92" s="115" t="s">
        <v>89</v>
      </c>
      <c r="E92" s="116" t="s">
        <v>126</v>
      </c>
      <c r="F92" s="1"/>
    </row>
    <row r="93" spans="1:6" s="2" customFormat="1">
      <c r="A93" s="118"/>
      <c r="B93" s="114"/>
      <c r="C93" s="115"/>
      <c r="D93" s="115"/>
      <c r="E93" s="116"/>
      <c r="F93" s="1"/>
    </row>
    <row r="94" spans="1:6" s="2" customFormat="1" ht="51">
      <c r="A94" s="118"/>
      <c r="B94" s="114">
        <v>827.09</v>
      </c>
      <c r="C94" s="115" t="s">
        <v>130</v>
      </c>
      <c r="D94" s="115" t="s">
        <v>87</v>
      </c>
      <c r="E94" s="116" t="s">
        <v>92</v>
      </c>
      <c r="F94" s="1"/>
    </row>
    <row r="95" spans="1:6" s="2" customFormat="1">
      <c r="A95" s="118"/>
      <c r="B95" s="114"/>
      <c r="C95" s="115"/>
      <c r="D95" s="115"/>
      <c r="E95" s="116"/>
      <c r="F95" s="1"/>
    </row>
    <row r="96" spans="1:6" s="2" customFormat="1">
      <c r="A96" s="118">
        <v>45784</v>
      </c>
      <c r="B96" s="114">
        <v>21.979999999999997</v>
      </c>
      <c r="C96" s="115" t="s">
        <v>131</v>
      </c>
      <c r="D96" s="115" t="s">
        <v>97</v>
      </c>
      <c r="E96" s="116" t="s">
        <v>96</v>
      </c>
      <c r="F96" s="1"/>
    </row>
    <row r="97" spans="1:6" s="2" customFormat="1">
      <c r="A97" s="118"/>
      <c r="B97" s="114"/>
      <c r="C97" s="115"/>
      <c r="D97" s="115"/>
      <c r="E97" s="116"/>
      <c r="F97" s="1"/>
    </row>
    <row r="98" spans="1:6" s="2" customFormat="1">
      <c r="A98" s="118">
        <v>45790</v>
      </c>
      <c r="B98" s="114">
        <v>335.7</v>
      </c>
      <c r="C98" s="115" t="s">
        <v>132</v>
      </c>
      <c r="D98" s="115" t="s">
        <v>87</v>
      </c>
      <c r="E98" s="116" t="s">
        <v>92</v>
      </c>
      <c r="F98" s="113"/>
    </row>
    <row r="99" spans="1:6" s="2" customFormat="1">
      <c r="A99" s="118"/>
      <c r="B99" s="114">
        <v>448.87</v>
      </c>
      <c r="C99" s="115"/>
      <c r="D99" s="115" t="s">
        <v>100</v>
      </c>
      <c r="E99" s="116" t="s">
        <v>94</v>
      </c>
      <c r="F99" s="1"/>
    </row>
    <row r="100" spans="1:6" s="2" customFormat="1">
      <c r="A100" s="118"/>
      <c r="B100" s="114">
        <v>6</v>
      </c>
      <c r="C100" s="115"/>
      <c r="D100" s="115" t="s">
        <v>89</v>
      </c>
      <c r="E100" s="116" t="s">
        <v>92</v>
      </c>
      <c r="F100" s="1"/>
    </row>
    <row r="101" spans="1:6" s="2" customFormat="1">
      <c r="A101" s="118"/>
      <c r="B101" s="114"/>
      <c r="C101" s="115"/>
      <c r="D101" s="115"/>
      <c r="E101" s="116"/>
      <c r="F101" s="1"/>
    </row>
    <row r="102" spans="1:6" s="2" customFormat="1" ht="38.25" customHeight="1">
      <c r="A102" s="117">
        <v>45803</v>
      </c>
      <c r="B102" s="114">
        <v>25.3</v>
      </c>
      <c r="C102" s="115" t="s">
        <v>133</v>
      </c>
      <c r="D102" s="115" t="s">
        <v>134</v>
      </c>
      <c r="E102" s="116" t="s">
        <v>135</v>
      </c>
      <c r="F102" s="1"/>
    </row>
    <row r="103" spans="1:6" s="2" customFormat="1" ht="38.25" customHeight="1">
      <c r="A103" s="117"/>
      <c r="B103" s="114">
        <v>17.39</v>
      </c>
      <c r="C103" s="115"/>
      <c r="D103" s="115" t="s">
        <v>136</v>
      </c>
      <c r="E103" s="116" t="s">
        <v>135</v>
      </c>
      <c r="F103" s="1"/>
    </row>
    <row r="104" spans="1:6" s="2" customFormat="1">
      <c r="A104" s="118"/>
      <c r="B104" s="114">
        <v>260</v>
      </c>
      <c r="C104" s="115"/>
      <c r="D104" s="115" t="s">
        <v>100</v>
      </c>
      <c r="E104" s="116" t="s">
        <v>137</v>
      </c>
      <c r="F104" s="1"/>
    </row>
    <row r="105" spans="1:6" s="2" customFormat="1">
      <c r="A105" s="118"/>
      <c r="B105" s="114">
        <v>49.22</v>
      </c>
      <c r="C105" s="115"/>
      <c r="D105" s="115" t="s">
        <v>104</v>
      </c>
      <c r="E105" s="116" t="s">
        <v>137</v>
      </c>
      <c r="F105" s="1"/>
    </row>
    <row r="106" spans="1:6" s="2" customFormat="1" ht="25.5" customHeight="1">
      <c r="A106" s="118"/>
      <c r="B106" s="114">
        <v>153.33000000000001</v>
      </c>
      <c r="C106" s="115"/>
      <c r="D106" s="115" t="s">
        <v>97</v>
      </c>
      <c r="E106" s="116" t="s">
        <v>138</v>
      </c>
      <c r="F106" s="1"/>
    </row>
    <row r="107" spans="1:6" s="2" customFormat="1" ht="25.5" customHeight="1">
      <c r="A107" s="118"/>
      <c r="B107" s="114">
        <v>41</v>
      </c>
      <c r="C107" s="115"/>
      <c r="D107" s="115" t="s">
        <v>89</v>
      </c>
      <c r="E107" s="116" t="s">
        <v>138</v>
      </c>
      <c r="F107" s="1"/>
    </row>
    <row r="108" spans="1:6" s="2" customFormat="1">
      <c r="A108" s="118"/>
      <c r="B108" s="114"/>
      <c r="C108" s="115"/>
      <c r="D108" s="115"/>
      <c r="E108" s="116"/>
      <c r="F108" s="1"/>
    </row>
    <row r="109" spans="1:6" s="2" customFormat="1">
      <c r="A109" s="118">
        <v>45813</v>
      </c>
      <c r="B109" s="114">
        <v>550.85</v>
      </c>
      <c r="C109" s="115" t="s">
        <v>139</v>
      </c>
      <c r="D109" s="115" t="s">
        <v>87</v>
      </c>
      <c r="E109" s="116" t="s">
        <v>88</v>
      </c>
      <c r="F109" s="113"/>
    </row>
    <row r="110" spans="1:6" s="2" customFormat="1">
      <c r="A110" s="118"/>
      <c r="B110" s="114">
        <v>94.66</v>
      </c>
      <c r="C110" s="115"/>
      <c r="D110" s="115" t="s">
        <v>140</v>
      </c>
      <c r="E110" s="116" t="s">
        <v>141</v>
      </c>
      <c r="F110" s="1"/>
    </row>
    <row r="111" spans="1:6" s="2" customFormat="1">
      <c r="A111" s="118"/>
      <c r="B111" s="114">
        <v>50.43</v>
      </c>
      <c r="C111" s="115"/>
      <c r="D111" s="115" t="s">
        <v>110</v>
      </c>
      <c r="E111" s="116" t="s">
        <v>96</v>
      </c>
      <c r="F111" s="1"/>
    </row>
    <row r="112" spans="1:6" s="2" customFormat="1">
      <c r="A112" s="118"/>
      <c r="B112" s="114">
        <v>41</v>
      </c>
      <c r="C112" s="115"/>
      <c r="D112" s="115" t="s">
        <v>89</v>
      </c>
      <c r="E112" s="116" t="s">
        <v>88</v>
      </c>
      <c r="F112" s="1"/>
    </row>
    <row r="113" spans="1:6" s="2" customFormat="1">
      <c r="A113" s="118"/>
      <c r="B113" s="114"/>
      <c r="C113" s="115"/>
      <c r="D113" s="115"/>
      <c r="E113" s="116"/>
      <c r="F113" s="1"/>
    </row>
    <row r="114" spans="1:6" s="2" customFormat="1">
      <c r="A114" s="118">
        <v>45880</v>
      </c>
      <c r="B114" s="114">
        <v>268.24</v>
      </c>
      <c r="C114" s="115" t="s">
        <v>142</v>
      </c>
      <c r="D114" s="115" t="s">
        <v>87</v>
      </c>
      <c r="E114" s="116" t="s">
        <v>92</v>
      </c>
      <c r="F114" s="113"/>
    </row>
    <row r="115" spans="1:6" s="2" customFormat="1">
      <c r="A115" s="118"/>
      <c r="B115" s="114"/>
      <c r="C115" s="115"/>
      <c r="D115" s="115"/>
      <c r="E115" s="116"/>
      <c r="F115" s="1"/>
    </row>
    <row r="116" spans="1:6" s="2" customFormat="1" hidden="1">
      <c r="A116" s="91"/>
      <c r="B116" s="92"/>
      <c r="C116" s="93"/>
      <c r="D116" s="93"/>
      <c r="E116" s="94"/>
      <c r="F116" s="1"/>
    </row>
    <row r="117" spans="1:6" ht="19.5" customHeight="1">
      <c r="A117" s="55" t="s">
        <v>143</v>
      </c>
      <c r="B117" s="56">
        <f>SUM(B21:B116)</f>
        <v>13649.490000000002</v>
      </c>
      <c r="C117" s="111"/>
      <c r="D117" s="135"/>
      <c r="E117" s="135"/>
      <c r="F117" s="17"/>
    </row>
    <row r="118" spans="1:6" ht="10.5" customHeight="1">
      <c r="A118" s="17"/>
      <c r="B118" s="19"/>
      <c r="C118" s="17"/>
      <c r="D118" s="17"/>
      <c r="E118" s="17"/>
      <c r="F118" s="17"/>
    </row>
    <row r="119" spans="1:6" ht="24.75" customHeight="1">
      <c r="A119" s="137" t="s">
        <v>144</v>
      </c>
      <c r="B119" s="137"/>
      <c r="C119" s="137"/>
      <c r="D119" s="137"/>
      <c r="E119" s="137"/>
      <c r="F119" s="17"/>
    </row>
    <row r="120" spans="1:6" ht="27" customHeight="1">
      <c r="A120" s="24" t="s">
        <v>73</v>
      </c>
      <c r="B120" s="24" t="s">
        <v>14</v>
      </c>
      <c r="C120" s="24" t="s">
        <v>145</v>
      </c>
      <c r="D120" s="24" t="s">
        <v>146</v>
      </c>
      <c r="E120" s="24" t="s">
        <v>77</v>
      </c>
      <c r="F120" s="28"/>
    </row>
    <row r="121" spans="1:6" s="2" customFormat="1">
      <c r="A121" s="100"/>
      <c r="B121" s="101"/>
      <c r="C121" s="102"/>
      <c r="D121" s="102"/>
      <c r="E121" s="103"/>
      <c r="F121" s="1"/>
    </row>
    <row r="122" spans="1:6" s="2" customFormat="1">
      <c r="A122" s="100">
        <v>45833</v>
      </c>
      <c r="B122" s="101">
        <v>19.13</v>
      </c>
      <c r="C122" s="102" t="s">
        <v>147</v>
      </c>
      <c r="D122" s="102" t="s">
        <v>148</v>
      </c>
      <c r="E122" s="103" t="s">
        <v>96</v>
      </c>
      <c r="F122" s="1"/>
    </row>
    <row r="123" spans="1:6" s="2" customFormat="1">
      <c r="A123" s="100"/>
      <c r="B123" s="101"/>
      <c r="C123" s="102"/>
      <c r="D123" s="102"/>
      <c r="E123" s="103"/>
      <c r="F123" s="1"/>
    </row>
    <row r="124" spans="1:6" s="2" customFormat="1" hidden="1">
      <c r="A124" s="78"/>
      <c r="B124" s="79"/>
      <c r="C124" s="80"/>
      <c r="D124" s="80"/>
      <c r="E124" s="81"/>
      <c r="F124" s="1"/>
    </row>
    <row r="125" spans="1:6" ht="19.5" customHeight="1">
      <c r="A125" s="55" t="s">
        <v>149</v>
      </c>
      <c r="B125" s="56">
        <f>SUM(B121:B124)</f>
        <v>19.13</v>
      </c>
      <c r="C125" s="111"/>
      <c r="D125" s="135"/>
      <c r="E125" s="135"/>
      <c r="F125" s="17"/>
    </row>
    <row r="126" spans="1:6" ht="10.5" customHeight="1">
      <c r="A126" s="17"/>
      <c r="B126" s="43"/>
      <c r="C126" s="19"/>
      <c r="D126" s="17"/>
      <c r="E126" s="17"/>
      <c r="F126" s="17"/>
    </row>
    <row r="127" spans="1:6" ht="34.5" customHeight="1">
      <c r="A127" s="31" t="s">
        <v>150</v>
      </c>
      <c r="B127" s="44">
        <f>B17+B117+B125</f>
        <v>14879.01</v>
      </c>
      <c r="C127" s="32"/>
      <c r="D127" s="32"/>
      <c r="E127" s="32"/>
      <c r="F127" s="17"/>
    </row>
    <row r="128" spans="1:6">
      <c r="A128" s="17"/>
      <c r="B128" s="19"/>
      <c r="C128" s="17"/>
      <c r="D128" s="17"/>
      <c r="E128" s="17"/>
      <c r="F128" s="17"/>
    </row>
    <row r="129" spans="1:6">
      <c r="A129" s="18" t="s">
        <v>27</v>
      </c>
      <c r="B129" s="19"/>
      <c r="C129" s="17"/>
      <c r="D129" s="17"/>
      <c r="E129" s="17"/>
      <c r="F129" s="17"/>
    </row>
    <row r="130" spans="1:6" ht="12.6" customHeight="1">
      <c r="A130" s="20" t="s">
        <v>151</v>
      </c>
      <c r="F130" s="17"/>
    </row>
    <row r="131" spans="1:6" ht="12.95" customHeight="1">
      <c r="A131" s="20" t="s">
        <v>152</v>
      </c>
      <c r="B131" s="17"/>
      <c r="D131" s="17"/>
      <c r="F131" s="17"/>
    </row>
    <row r="132" spans="1:6">
      <c r="A132" s="20" t="s">
        <v>153</v>
      </c>
      <c r="F132" s="17"/>
    </row>
    <row r="133" spans="1:6">
      <c r="A133" s="20" t="s">
        <v>33</v>
      </c>
      <c r="B133" s="19"/>
      <c r="C133" s="17"/>
      <c r="D133" s="17"/>
      <c r="E133" s="17"/>
      <c r="F133" s="17"/>
    </row>
    <row r="134" spans="1:6" ht="12.95" customHeight="1">
      <c r="A134" s="20" t="s">
        <v>154</v>
      </c>
      <c r="B134" s="17"/>
      <c r="D134" s="17"/>
      <c r="F134" s="17"/>
    </row>
    <row r="135" spans="1:6">
      <c r="A135" s="20" t="s">
        <v>155</v>
      </c>
      <c r="F135" s="17"/>
    </row>
    <row r="136" spans="1:6">
      <c r="A136" s="20" t="s">
        <v>156</v>
      </c>
      <c r="B136" s="20"/>
      <c r="C136" s="20"/>
      <c r="D136" s="20"/>
      <c r="F136" s="17"/>
    </row>
    <row r="137" spans="1:6">
      <c r="A137" s="26"/>
      <c r="B137" s="17"/>
      <c r="C137" s="17"/>
      <c r="D137" s="17"/>
      <c r="E137" s="17"/>
      <c r="F137" s="17"/>
    </row>
    <row r="138" spans="1:6" hidden="1">
      <c r="A138" s="26"/>
      <c r="B138" s="17"/>
      <c r="C138" s="17"/>
      <c r="D138" s="17"/>
      <c r="E138" s="17"/>
      <c r="F138" s="17"/>
    </row>
    <row r="139" spans="1:6"/>
    <row r="140" spans="1:6"/>
    <row r="141" spans="1:6"/>
    <row r="142" spans="1:6"/>
    <row r="143" spans="1:6" ht="12.75" hidden="1" customHeight="1"/>
    <row r="144" spans="1:6"/>
    <row r="145" spans="1:6"/>
    <row r="146" spans="1:6" hidden="1">
      <c r="A146" s="26"/>
      <c r="B146" s="17"/>
      <c r="C146" s="17"/>
      <c r="D146" s="17"/>
      <c r="E146" s="17"/>
      <c r="F146" s="17"/>
    </row>
    <row r="147" spans="1:6" hidden="1">
      <c r="A147" s="26"/>
      <c r="B147" s="17"/>
      <c r="C147" s="17"/>
      <c r="D147" s="17"/>
      <c r="E147" s="17"/>
      <c r="F147" s="17"/>
    </row>
    <row r="148" spans="1:6" hidden="1">
      <c r="A148" s="26"/>
      <c r="B148" s="17"/>
      <c r="C148" s="17"/>
      <c r="D148" s="17"/>
      <c r="E148" s="17"/>
      <c r="F148" s="17"/>
    </row>
    <row r="149" spans="1:6" hidden="1">
      <c r="A149" s="26"/>
      <c r="B149" s="17"/>
      <c r="C149" s="17"/>
      <c r="D149" s="17"/>
      <c r="E149" s="17"/>
      <c r="F149" s="17"/>
    </row>
    <row r="150" spans="1:6" hidden="1">
      <c r="A150" s="26"/>
      <c r="B150" s="17"/>
      <c r="C150" s="17"/>
      <c r="D150" s="17"/>
      <c r="E150" s="17"/>
      <c r="F150" s="17"/>
    </row>
    <row r="151" spans="1:6"/>
    <row r="152" spans="1:6"/>
    <row r="153" spans="1:6"/>
    <row r="154" spans="1:6"/>
    <row r="155" spans="1:6"/>
    <row r="156" spans="1:6"/>
    <row r="157" spans="1:6"/>
    <row r="158" spans="1:6"/>
    <row r="159" spans="1:6"/>
    <row r="160" spans="1:6"/>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sheetData>
  <sheetProtection algorithmName="SHA-512" hashValue="dD5gdKgF+5CNHmeD3TjgDYgdNgJ4ECJ/Yhaw+wwwPJYqaBV48dIFmUvJtQcg9ElE8Ew7TcjXC+W4bkQJm/BPbQ==" saltValue="zGwcswQgUUcyMtnBpo2rPQ==" spinCount="100000" sheet="1" objects="1" scenarios="1" selectLockedCells="1" selectUnlockedCells="1"/>
  <mergeCells count="15">
    <mergeCell ref="B7:E7"/>
    <mergeCell ref="B5:E5"/>
    <mergeCell ref="D125:E125"/>
    <mergeCell ref="A1:E1"/>
    <mergeCell ref="A19:E19"/>
    <mergeCell ref="A119:E119"/>
    <mergeCell ref="B2:E2"/>
    <mergeCell ref="B3:E3"/>
    <mergeCell ref="B4:E4"/>
    <mergeCell ref="A8:E8"/>
    <mergeCell ref="A9:E9"/>
    <mergeCell ref="B6:E6"/>
    <mergeCell ref="D17:E17"/>
    <mergeCell ref="D117:E117"/>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 A16 A121:A124 A21:A116"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20 A20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13 A15"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4" fitToHeight="0" orientation="landscape" r:id="rId1"/>
  <headerFooter alignWithMargins="0">
    <oddFooter>&amp;LCE Expense Disclosure Workbook 2018&amp;C_x000D_&amp;1#&amp;"Calibri"&amp;10&amp;K000000 IN-CONFIDENCE: ORGANISATION&amp;RWorksheet - Travel</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B121:B124 B21:B116 B12:B16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showGridLines="0" zoomScale="80" zoomScaleNormal="80" workbookViewId="0">
      <selection activeCell="C21" sqref="C21"/>
    </sheetView>
  </sheetViews>
  <sheetFormatPr defaultColWidth="0" defaultRowHeight="12.75" zeroHeight="1"/>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c r="A1" s="136" t="s">
        <v>64</v>
      </c>
      <c r="B1" s="136"/>
      <c r="C1" s="136"/>
      <c r="D1" s="136"/>
      <c r="E1" s="136"/>
    </row>
    <row r="2" spans="1:6" ht="21" customHeight="1">
      <c r="A2" s="3" t="s">
        <v>65</v>
      </c>
      <c r="B2" s="134" t="str">
        <f>'Summary and sign-off'!B2:F2</f>
        <v xml:space="preserve">Electricity Authority Te Mana Hiko </v>
      </c>
      <c r="C2" s="134"/>
      <c r="D2" s="134"/>
      <c r="E2" s="134"/>
    </row>
    <row r="3" spans="1:6" ht="31.5">
      <c r="A3" s="3" t="s">
        <v>66</v>
      </c>
      <c r="B3" s="134" t="str">
        <f>'Summary and sign-off'!B3:F3</f>
        <v>Sarah Gillies</v>
      </c>
      <c r="C3" s="134"/>
      <c r="D3" s="134"/>
      <c r="E3" s="134"/>
    </row>
    <row r="4" spans="1:6" ht="21" customHeight="1">
      <c r="A4" s="3" t="s">
        <v>67</v>
      </c>
      <c r="B4" s="134">
        <f>'Summary and sign-off'!B4:F4</f>
        <v>45474</v>
      </c>
      <c r="C4" s="134"/>
      <c r="D4" s="134"/>
      <c r="E4" s="134"/>
    </row>
    <row r="5" spans="1:6" ht="21" customHeight="1">
      <c r="A5" s="3" t="s">
        <v>68</v>
      </c>
      <c r="B5" s="134">
        <f>'Summary and sign-off'!B5:F5</f>
        <v>45838</v>
      </c>
      <c r="C5" s="134"/>
      <c r="D5" s="134"/>
      <c r="E5" s="134"/>
    </row>
    <row r="6" spans="1:6" ht="21" customHeight="1">
      <c r="A6" s="3" t="s">
        <v>69</v>
      </c>
      <c r="B6" s="129" t="s">
        <v>35</v>
      </c>
      <c r="C6" s="129"/>
      <c r="D6" s="129"/>
      <c r="E6" s="129"/>
    </row>
    <row r="7" spans="1:6" ht="21" customHeight="1">
      <c r="A7" s="3" t="s">
        <v>7</v>
      </c>
      <c r="B7" s="129" t="s">
        <v>37</v>
      </c>
      <c r="C7" s="129"/>
      <c r="D7" s="129"/>
      <c r="E7" s="129"/>
    </row>
    <row r="8" spans="1:6" ht="35.25" customHeight="1">
      <c r="A8" s="145" t="s">
        <v>157</v>
      </c>
      <c r="B8" s="145"/>
      <c r="C8" s="146"/>
      <c r="D8" s="146"/>
      <c r="E8" s="146"/>
      <c r="F8" s="27"/>
    </row>
    <row r="9" spans="1:6" ht="35.25" customHeight="1">
      <c r="A9" s="143" t="s">
        <v>158</v>
      </c>
      <c r="B9" s="144"/>
      <c r="C9" s="144"/>
      <c r="D9" s="144"/>
      <c r="E9" s="144"/>
      <c r="F9" s="27"/>
    </row>
    <row r="10" spans="1:6" ht="27" customHeight="1">
      <c r="A10" s="24" t="s">
        <v>159</v>
      </c>
      <c r="B10" s="24" t="s">
        <v>14</v>
      </c>
      <c r="C10" s="24" t="s">
        <v>160</v>
      </c>
      <c r="D10" s="24" t="s">
        <v>161</v>
      </c>
      <c r="E10" s="24" t="s">
        <v>77</v>
      </c>
      <c r="F10" s="20"/>
    </row>
    <row r="11" spans="1:6" s="2" customFormat="1">
      <c r="A11" s="104"/>
      <c r="B11" s="101"/>
      <c r="C11" s="105"/>
      <c r="D11" s="105"/>
      <c r="E11" s="106"/>
    </row>
    <row r="12" spans="1:6" s="2" customFormat="1" ht="25.5">
      <c r="A12" s="118">
        <v>45638</v>
      </c>
      <c r="B12" s="114">
        <v>86.29</v>
      </c>
      <c r="C12" s="105" t="s">
        <v>162</v>
      </c>
      <c r="D12" s="126" t="s">
        <v>163</v>
      </c>
      <c r="E12" s="127" t="s">
        <v>96</v>
      </c>
      <c r="F12" s="125"/>
    </row>
    <row r="13" spans="1:6" s="2" customFormat="1">
      <c r="A13" s="100"/>
      <c r="B13" s="101"/>
      <c r="C13" s="105"/>
      <c r="D13" s="105"/>
      <c r="E13" s="106"/>
    </row>
    <row r="14" spans="1:6" s="2" customFormat="1">
      <c r="A14" s="100"/>
      <c r="B14" s="101"/>
      <c r="C14" s="105"/>
      <c r="D14" s="105"/>
      <c r="E14" s="106"/>
      <c r="F14" s="124"/>
    </row>
    <row r="15" spans="1:6" s="2" customFormat="1">
      <c r="A15" s="100"/>
      <c r="B15" s="101"/>
      <c r="C15" s="105"/>
      <c r="D15" s="105"/>
      <c r="E15" s="106"/>
    </row>
    <row r="16" spans="1:6" s="2" customFormat="1" ht="11.25" hidden="1" customHeight="1">
      <c r="A16" s="82"/>
      <c r="B16" s="79"/>
      <c r="C16" s="83"/>
      <c r="D16" s="83"/>
      <c r="E16" s="84"/>
    </row>
    <row r="17" spans="1:6" ht="34.5" customHeight="1">
      <c r="A17" s="39" t="s">
        <v>164</v>
      </c>
      <c r="B17" s="48">
        <f>SUM(B11:B16)</f>
        <v>86.29</v>
      </c>
      <c r="C17" s="54"/>
      <c r="D17" s="135"/>
      <c r="E17" s="135"/>
      <c r="F17" s="2"/>
    </row>
    <row r="18" spans="1:6">
      <c r="A18" s="18"/>
      <c r="B18" s="17"/>
      <c r="C18" s="17"/>
      <c r="D18" s="17"/>
      <c r="E18" s="17"/>
    </row>
    <row r="19" spans="1:6">
      <c r="A19" s="18" t="s">
        <v>27</v>
      </c>
      <c r="B19" s="19"/>
      <c r="C19" s="17"/>
      <c r="D19" s="17"/>
      <c r="E19" s="17"/>
    </row>
    <row r="20" spans="1:6" ht="12.75" customHeight="1">
      <c r="A20" s="20" t="s">
        <v>165</v>
      </c>
      <c r="B20" s="20"/>
      <c r="C20" s="20"/>
      <c r="D20" s="20"/>
      <c r="E20" s="20"/>
    </row>
    <row r="21" spans="1:6">
      <c r="A21" s="20" t="s">
        <v>166</v>
      </c>
      <c r="B21" s="20"/>
      <c r="C21" s="28"/>
      <c r="D21" s="28"/>
      <c r="E21" s="28"/>
    </row>
    <row r="22" spans="1:6">
      <c r="A22" s="20" t="s">
        <v>33</v>
      </c>
      <c r="B22" s="19"/>
      <c r="C22" s="17"/>
      <c r="D22" s="17"/>
      <c r="E22" s="17"/>
      <c r="F22" s="17"/>
    </row>
    <row r="23" spans="1:6">
      <c r="A23" s="20" t="s">
        <v>167</v>
      </c>
      <c r="B23" s="20"/>
      <c r="C23" s="28"/>
      <c r="D23" s="28"/>
      <c r="E23" s="28"/>
    </row>
    <row r="24" spans="1:6" ht="12.75" customHeight="1">
      <c r="A24" s="20" t="s">
        <v>168</v>
      </c>
      <c r="B24" s="20"/>
      <c r="C24" s="22"/>
      <c r="D24" s="22"/>
      <c r="E24" s="22"/>
    </row>
    <row r="25" spans="1:6">
      <c r="A25" s="17"/>
      <c r="B25" s="17"/>
      <c r="C25" s="17"/>
      <c r="D25" s="17"/>
      <c r="E25" s="17"/>
    </row>
    <row r="26" spans="1:6"/>
    <row r="27" spans="1:6"/>
    <row r="28" spans="1:6"/>
    <row r="29" spans="1:6"/>
    <row r="30" spans="1:6"/>
    <row r="31" spans="1:6"/>
    <row r="32" spans="1:6"/>
    <row r="33"/>
  </sheetData>
  <sheetProtection algorithmName="SHA-512" hashValue="1vNPTsLvHSGEhnRxcxUvUsWV7mI1nCVF1Z/TNI9gakZOfZ5esDBMl2+tF0d7V/uH9vgmh5OObtfXt/08h0dVkg==" saltValue="giMPGGCfUmuHcWtpnnh3iQ==" spinCount="100000" sheet="1" objects="1" scenarios="1" selectLockedCells="1" selectUnlockedCells="1"/>
  <mergeCells count="10">
    <mergeCell ref="D17:E17"/>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6"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4" fitToHeight="0" orientation="landscape" r:id="rId1"/>
  <headerFooter alignWithMargins="0">
    <oddFooter>&amp;LCE Expense Disclosure Workbook 2018&amp;C_x000D_&amp;1#&amp;"Calibri"&amp;10&amp;K000000 IN-CONFIDENCE: ORGANISATION&amp;RWorksheet - Hospitality</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105"/>
  <sheetViews>
    <sheetView showGridLines="0" topLeftCell="A7" zoomScale="80" zoomScaleNormal="80" workbookViewId="0">
      <selection activeCell="D58" sqref="D58:E58"/>
    </sheetView>
  </sheetViews>
  <sheetFormatPr defaultColWidth="0" defaultRowHeight="12.75" zeroHeight="1"/>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c r="A1" s="136" t="s">
        <v>64</v>
      </c>
      <c r="B1" s="136"/>
      <c r="C1" s="136"/>
      <c r="D1" s="136"/>
      <c r="E1" s="136"/>
    </row>
    <row r="2" spans="1:6" ht="21" customHeight="1">
      <c r="A2" s="3" t="s">
        <v>65</v>
      </c>
      <c r="B2" s="134" t="str">
        <f>'Summary and sign-off'!B2:F2</f>
        <v xml:space="preserve">Electricity Authority Te Mana Hiko </v>
      </c>
      <c r="C2" s="134"/>
      <c r="D2" s="134"/>
      <c r="E2" s="134"/>
    </row>
    <row r="3" spans="1:6" ht="31.5">
      <c r="A3" s="3" t="s">
        <v>169</v>
      </c>
      <c r="B3" s="134" t="str">
        <f>'Summary and sign-off'!B3:F3</f>
        <v>Sarah Gillies</v>
      </c>
      <c r="C3" s="134"/>
      <c r="D3" s="134"/>
      <c r="E3" s="134"/>
    </row>
    <row r="4" spans="1:6" ht="21" customHeight="1">
      <c r="A4" s="3" t="s">
        <v>67</v>
      </c>
      <c r="B4" s="134">
        <f>'Summary and sign-off'!B4:F4</f>
        <v>45474</v>
      </c>
      <c r="C4" s="134"/>
      <c r="D4" s="134"/>
      <c r="E4" s="134"/>
    </row>
    <row r="5" spans="1:6" ht="21" customHeight="1">
      <c r="A5" s="3" t="s">
        <v>68</v>
      </c>
      <c r="B5" s="134">
        <f>'Summary and sign-off'!B5:F5</f>
        <v>45838</v>
      </c>
      <c r="C5" s="134"/>
      <c r="D5" s="134"/>
      <c r="E5" s="134"/>
    </row>
    <row r="6" spans="1:6" ht="21" customHeight="1">
      <c r="A6" s="3" t="s">
        <v>69</v>
      </c>
      <c r="B6" s="129" t="s">
        <v>35</v>
      </c>
      <c r="C6" s="129"/>
      <c r="D6" s="129"/>
      <c r="E6" s="129"/>
      <c r="F6" s="23"/>
    </row>
    <row r="7" spans="1:6" ht="21" customHeight="1">
      <c r="A7" s="3" t="s">
        <v>7</v>
      </c>
      <c r="B7" s="129" t="s">
        <v>37</v>
      </c>
      <c r="C7" s="129"/>
      <c r="D7" s="129"/>
      <c r="E7" s="129"/>
      <c r="F7" s="23"/>
    </row>
    <row r="8" spans="1:6" ht="35.25" customHeight="1">
      <c r="A8" s="139" t="s">
        <v>170</v>
      </c>
      <c r="B8" s="139"/>
      <c r="C8" s="146"/>
      <c r="D8" s="146"/>
      <c r="E8" s="146"/>
    </row>
    <row r="9" spans="1:6" ht="35.25" customHeight="1">
      <c r="A9" s="147" t="s">
        <v>171</v>
      </c>
      <c r="B9" s="148"/>
      <c r="C9" s="148"/>
      <c r="D9" s="148"/>
      <c r="E9" s="148"/>
    </row>
    <row r="10" spans="1:6" ht="38.450000000000003" customHeight="1">
      <c r="A10" s="24" t="s">
        <v>73</v>
      </c>
      <c r="B10" s="24" t="s">
        <v>14</v>
      </c>
      <c r="C10" s="24" t="s">
        <v>172</v>
      </c>
      <c r="D10" s="24" t="s">
        <v>173</v>
      </c>
      <c r="E10" s="24" t="s">
        <v>77</v>
      </c>
      <c r="F10" s="20"/>
    </row>
    <row r="11" spans="1:6" s="2" customFormat="1" hidden="1">
      <c r="A11" s="82"/>
      <c r="B11" s="79"/>
      <c r="C11" s="83"/>
      <c r="D11" s="83"/>
      <c r="E11" s="84"/>
    </row>
    <row r="12" spans="1:6" s="2" customFormat="1">
      <c r="A12" s="100"/>
      <c r="B12" s="101"/>
      <c r="C12" s="105"/>
      <c r="D12" s="105"/>
      <c r="E12" s="106"/>
    </row>
    <row r="13" spans="1:6" s="2" customFormat="1">
      <c r="A13" s="100">
        <v>45474</v>
      </c>
      <c r="B13" s="101">
        <v>505.36</v>
      </c>
      <c r="C13" s="105" t="s">
        <v>174</v>
      </c>
      <c r="D13" s="105" t="s">
        <v>175</v>
      </c>
      <c r="E13" s="106" t="s">
        <v>96</v>
      </c>
    </row>
    <row r="14" spans="1:6" s="2" customFormat="1">
      <c r="A14" s="100">
        <v>45505</v>
      </c>
      <c r="B14" s="101">
        <v>505.36</v>
      </c>
      <c r="C14" s="105" t="s">
        <v>174</v>
      </c>
      <c r="D14" s="105" t="s">
        <v>175</v>
      </c>
      <c r="E14" s="106" t="s">
        <v>96</v>
      </c>
    </row>
    <row r="15" spans="1:6" s="2" customFormat="1">
      <c r="A15" s="100">
        <v>45536</v>
      </c>
      <c r="B15" s="101">
        <v>505.36</v>
      </c>
      <c r="C15" s="105" t="s">
        <v>174</v>
      </c>
      <c r="D15" s="105" t="s">
        <v>175</v>
      </c>
      <c r="E15" s="106" t="s">
        <v>96</v>
      </c>
    </row>
    <row r="16" spans="1:6" s="2" customFormat="1">
      <c r="A16" s="100">
        <v>45566</v>
      </c>
      <c r="B16" s="101">
        <v>505.36</v>
      </c>
      <c r="C16" s="105" t="s">
        <v>174</v>
      </c>
      <c r="D16" s="105" t="s">
        <v>175</v>
      </c>
      <c r="E16" s="106" t="s">
        <v>96</v>
      </c>
    </row>
    <row r="17" spans="1:5" s="2" customFormat="1">
      <c r="A17" s="100">
        <v>45597</v>
      </c>
      <c r="B17" s="101">
        <v>505.36</v>
      </c>
      <c r="C17" s="105" t="s">
        <v>174</v>
      </c>
      <c r="D17" s="105" t="s">
        <v>175</v>
      </c>
      <c r="E17" s="106" t="s">
        <v>96</v>
      </c>
    </row>
    <row r="18" spans="1:5" s="2" customFormat="1">
      <c r="A18" s="100">
        <v>45627</v>
      </c>
      <c r="B18" s="101">
        <v>505.36</v>
      </c>
      <c r="C18" s="105" t="s">
        <v>174</v>
      </c>
      <c r="D18" s="105" t="s">
        <v>175</v>
      </c>
      <c r="E18" s="106" t="s">
        <v>96</v>
      </c>
    </row>
    <row r="19" spans="1:5" s="2" customFormat="1">
      <c r="A19" s="100">
        <v>45658</v>
      </c>
      <c r="B19" s="101">
        <v>505.36</v>
      </c>
      <c r="C19" s="105" t="s">
        <v>174</v>
      </c>
      <c r="D19" s="105" t="s">
        <v>175</v>
      </c>
      <c r="E19" s="106" t="s">
        <v>96</v>
      </c>
    </row>
    <row r="20" spans="1:5" s="2" customFormat="1">
      <c r="A20" s="100">
        <v>45689</v>
      </c>
      <c r="B20" s="101">
        <v>505.36</v>
      </c>
      <c r="C20" s="105" t="s">
        <v>174</v>
      </c>
      <c r="D20" s="105" t="s">
        <v>175</v>
      </c>
      <c r="E20" s="106" t="s">
        <v>96</v>
      </c>
    </row>
    <row r="21" spans="1:5" s="2" customFormat="1">
      <c r="A21" s="100">
        <v>45717</v>
      </c>
      <c r="B21" s="101">
        <v>505.36</v>
      </c>
      <c r="C21" s="105" t="s">
        <v>174</v>
      </c>
      <c r="D21" s="105" t="s">
        <v>175</v>
      </c>
      <c r="E21" s="106" t="s">
        <v>96</v>
      </c>
    </row>
    <row r="22" spans="1:5" s="2" customFormat="1">
      <c r="A22" s="100">
        <v>45748</v>
      </c>
      <c r="B22" s="101">
        <v>524.65</v>
      </c>
      <c r="C22" s="105" t="s">
        <v>176</v>
      </c>
      <c r="D22" s="105" t="s">
        <v>175</v>
      </c>
      <c r="E22" s="106" t="s">
        <v>96</v>
      </c>
    </row>
    <row r="23" spans="1:5" s="2" customFormat="1">
      <c r="A23" s="100">
        <v>45778</v>
      </c>
      <c r="B23" s="101">
        <v>519.83000000000004</v>
      </c>
      <c r="C23" s="105" t="s">
        <v>174</v>
      </c>
      <c r="D23" s="105" t="s">
        <v>175</v>
      </c>
      <c r="E23" s="106" t="s">
        <v>96</v>
      </c>
    </row>
    <row r="24" spans="1:5" s="2" customFormat="1">
      <c r="A24" s="100">
        <v>45809</v>
      </c>
      <c r="B24" s="101">
        <v>491.28</v>
      </c>
      <c r="C24" s="105" t="s">
        <v>174</v>
      </c>
      <c r="D24" s="105" t="s">
        <v>175</v>
      </c>
      <c r="E24" s="106" t="s">
        <v>96</v>
      </c>
    </row>
    <row r="25" spans="1:5" s="2" customFormat="1">
      <c r="A25" s="100"/>
      <c r="B25" s="101"/>
      <c r="C25" s="105"/>
      <c r="D25" s="105"/>
      <c r="E25" s="106"/>
    </row>
    <row r="26" spans="1:5" s="2" customFormat="1">
      <c r="A26" s="100">
        <v>45474</v>
      </c>
      <c r="B26" s="101">
        <v>86.36</v>
      </c>
      <c r="C26" s="105" t="s">
        <v>177</v>
      </c>
      <c r="D26" s="105" t="s">
        <v>178</v>
      </c>
      <c r="E26" s="106" t="s">
        <v>179</v>
      </c>
    </row>
    <row r="27" spans="1:5" s="2" customFormat="1">
      <c r="A27" s="100">
        <v>45505</v>
      </c>
      <c r="B27" s="101">
        <v>28</v>
      </c>
      <c r="C27" s="105" t="s">
        <v>177</v>
      </c>
      <c r="D27" s="105" t="s">
        <v>178</v>
      </c>
      <c r="E27" s="106" t="s">
        <v>179</v>
      </c>
    </row>
    <row r="28" spans="1:5" s="2" customFormat="1">
      <c r="A28" s="100">
        <v>45536</v>
      </c>
      <c r="B28" s="101">
        <v>29.72</v>
      </c>
      <c r="C28" s="105" t="s">
        <v>177</v>
      </c>
      <c r="D28" s="105" t="s">
        <v>178</v>
      </c>
      <c r="E28" s="106" t="s">
        <v>179</v>
      </c>
    </row>
    <row r="29" spans="1:5" s="2" customFormat="1">
      <c r="A29" s="100">
        <v>45566</v>
      </c>
      <c r="B29" s="101">
        <v>28.43</v>
      </c>
      <c r="C29" s="105" t="s">
        <v>177</v>
      </c>
      <c r="D29" s="105" t="s">
        <v>178</v>
      </c>
      <c r="E29" s="106" t="s">
        <v>179</v>
      </c>
    </row>
    <row r="30" spans="1:5" s="2" customFormat="1">
      <c r="A30" s="100">
        <v>45597</v>
      </c>
      <c r="B30" s="101">
        <v>28.86</v>
      </c>
      <c r="C30" s="105" t="s">
        <v>177</v>
      </c>
      <c r="D30" s="105" t="s">
        <v>178</v>
      </c>
      <c r="E30" s="106" t="s">
        <v>179</v>
      </c>
    </row>
    <row r="31" spans="1:5" s="2" customFormat="1">
      <c r="A31" s="100">
        <v>45627</v>
      </c>
      <c r="B31" s="101">
        <v>28</v>
      </c>
      <c r="C31" s="105" t="s">
        <v>177</v>
      </c>
      <c r="D31" s="105" t="s">
        <v>178</v>
      </c>
      <c r="E31" s="106" t="s">
        <v>179</v>
      </c>
    </row>
    <row r="32" spans="1:5" s="2" customFormat="1">
      <c r="A32" s="100">
        <v>45658</v>
      </c>
      <c r="B32" s="101">
        <v>28.86</v>
      </c>
      <c r="C32" s="105" t="s">
        <v>177</v>
      </c>
      <c r="D32" s="105" t="s">
        <v>178</v>
      </c>
      <c r="E32" s="106" t="s">
        <v>179</v>
      </c>
    </row>
    <row r="33" spans="1:5" s="2" customFormat="1">
      <c r="A33" s="100">
        <v>45689</v>
      </c>
      <c r="B33" s="101">
        <v>28.43</v>
      </c>
      <c r="C33" s="105" t="s">
        <v>177</v>
      </c>
      <c r="D33" s="105" t="s">
        <v>178</v>
      </c>
      <c r="E33" s="106" t="s">
        <v>179</v>
      </c>
    </row>
    <row r="34" spans="1:5" s="2" customFormat="1">
      <c r="A34" s="100">
        <v>45717</v>
      </c>
      <c r="B34" s="101">
        <v>29.29</v>
      </c>
      <c r="C34" s="105" t="s">
        <v>177</v>
      </c>
      <c r="D34" s="105" t="s">
        <v>178</v>
      </c>
      <c r="E34" s="106" t="s">
        <v>179</v>
      </c>
    </row>
    <row r="35" spans="1:5" s="2" customFormat="1">
      <c r="A35" s="100">
        <v>45748</v>
      </c>
      <c r="B35" s="101">
        <v>28.43</v>
      </c>
      <c r="C35" s="105" t="s">
        <v>177</v>
      </c>
      <c r="D35" s="105" t="s">
        <v>178</v>
      </c>
      <c r="E35" s="106" t="s">
        <v>179</v>
      </c>
    </row>
    <row r="36" spans="1:5" s="2" customFormat="1">
      <c r="A36" s="100">
        <v>45778</v>
      </c>
      <c r="B36" s="101">
        <v>28</v>
      </c>
      <c r="C36" s="105" t="s">
        <v>177</v>
      </c>
      <c r="D36" s="105" t="s">
        <v>178</v>
      </c>
      <c r="E36" s="106" t="s">
        <v>179</v>
      </c>
    </row>
    <row r="37" spans="1:5" s="2" customFormat="1">
      <c r="A37" s="100">
        <v>45809</v>
      </c>
      <c r="B37" s="101">
        <v>28</v>
      </c>
      <c r="C37" s="105" t="s">
        <v>177</v>
      </c>
      <c r="D37" s="105" t="s">
        <v>178</v>
      </c>
      <c r="E37" s="106" t="s">
        <v>179</v>
      </c>
    </row>
    <row r="38" spans="1:5" s="2" customFormat="1">
      <c r="A38" s="100"/>
      <c r="B38" s="101"/>
      <c r="C38" s="105"/>
      <c r="D38" s="105"/>
      <c r="E38" s="106"/>
    </row>
    <row r="39" spans="1:5" s="2" customFormat="1">
      <c r="A39" s="112" t="s">
        <v>180</v>
      </c>
      <c r="B39" s="101">
        <v>400</v>
      </c>
      <c r="C39" s="105" t="s">
        <v>181</v>
      </c>
      <c r="D39" s="105" t="s">
        <v>182</v>
      </c>
      <c r="E39" s="106" t="s">
        <v>96</v>
      </c>
    </row>
    <row r="40" spans="1:5" s="2" customFormat="1">
      <c r="A40" s="112" t="s">
        <v>183</v>
      </c>
      <c r="B40" s="101">
        <v>1000</v>
      </c>
      <c r="C40" s="105" t="s">
        <v>181</v>
      </c>
      <c r="D40" s="105" t="s">
        <v>182</v>
      </c>
      <c r="E40" s="106" t="s">
        <v>96</v>
      </c>
    </row>
    <row r="41" spans="1:5" s="2" customFormat="1">
      <c r="A41" s="112" t="s">
        <v>184</v>
      </c>
      <c r="B41" s="101">
        <v>400</v>
      </c>
      <c r="C41" s="105" t="s">
        <v>181</v>
      </c>
      <c r="D41" s="105" t="s">
        <v>182</v>
      </c>
      <c r="E41" s="106" t="s">
        <v>96</v>
      </c>
    </row>
    <row r="42" spans="1:5" s="2" customFormat="1">
      <c r="A42" s="112" t="s">
        <v>185</v>
      </c>
      <c r="B42" s="101">
        <v>400</v>
      </c>
      <c r="C42" s="105" t="s">
        <v>181</v>
      </c>
      <c r="D42" s="105" t="s">
        <v>182</v>
      </c>
      <c r="E42" s="106" t="s">
        <v>96</v>
      </c>
    </row>
    <row r="43" spans="1:5" s="2" customFormat="1">
      <c r="A43" s="112" t="s">
        <v>186</v>
      </c>
      <c r="B43" s="101">
        <v>400</v>
      </c>
      <c r="C43" s="105" t="s">
        <v>181</v>
      </c>
      <c r="D43" s="105" t="s">
        <v>182</v>
      </c>
      <c r="E43" s="106" t="s">
        <v>96</v>
      </c>
    </row>
    <row r="44" spans="1:5" s="2" customFormat="1">
      <c r="A44" s="112" t="s">
        <v>187</v>
      </c>
      <c r="B44" s="101">
        <v>400</v>
      </c>
      <c r="C44" s="105" t="s">
        <v>181</v>
      </c>
      <c r="D44" s="105" t="s">
        <v>182</v>
      </c>
      <c r="E44" s="106" t="s">
        <v>96</v>
      </c>
    </row>
    <row r="45" spans="1:5" s="2" customFormat="1">
      <c r="A45" s="112" t="s">
        <v>188</v>
      </c>
      <c r="B45" s="101">
        <v>450</v>
      </c>
      <c r="C45" s="105" t="s">
        <v>181</v>
      </c>
      <c r="D45" s="105" t="s">
        <v>182</v>
      </c>
      <c r="E45" s="106" t="s">
        <v>96</v>
      </c>
    </row>
    <row r="46" spans="1:5" s="2" customFormat="1">
      <c r="A46" s="112" t="s">
        <v>189</v>
      </c>
      <c r="B46" s="101">
        <v>450</v>
      </c>
      <c r="C46" s="105" t="s">
        <v>181</v>
      </c>
      <c r="D46" s="105" t="s">
        <v>182</v>
      </c>
      <c r="E46" s="106" t="s">
        <v>96</v>
      </c>
    </row>
    <row r="47" spans="1:5" s="2" customFormat="1">
      <c r="A47" s="112" t="s">
        <v>190</v>
      </c>
      <c r="B47" s="101">
        <v>112.5</v>
      </c>
      <c r="C47" s="105" t="s">
        <v>181</v>
      </c>
      <c r="D47" s="105" t="s">
        <v>182</v>
      </c>
      <c r="E47" s="106" t="s">
        <v>96</v>
      </c>
    </row>
    <row r="48" spans="1:5" s="2" customFormat="1">
      <c r="A48" s="112" t="s">
        <v>190</v>
      </c>
      <c r="B48" s="101">
        <v>450</v>
      </c>
      <c r="C48" s="105" t="s">
        <v>181</v>
      </c>
      <c r="D48" s="105" t="s">
        <v>182</v>
      </c>
      <c r="E48" s="106" t="s">
        <v>96</v>
      </c>
    </row>
    <row r="49" spans="1:6" s="2" customFormat="1">
      <c r="A49" s="112"/>
      <c r="B49" s="101"/>
      <c r="C49" s="105"/>
      <c r="D49" s="105"/>
      <c r="E49" s="106"/>
    </row>
    <row r="50" spans="1:6" s="2" customFormat="1">
      <c r="A50" s="100">
        <v>45474</v>
      </c>
      <c r="B50" s="101">
        <v>534.78</v>
      </c>
      <c r="C50" s="105" t="s">
        <v>191</v>
      </c>
      <c r="D50" s="105" t="s">
        <v>192</v>
      </c>
      <c r="E50" s="106" t="s">
        <v>179</v>
      </c>
    </row>
    <row r="51" spans="1:6" s="2" customFormat="1">
      <c r="A51" s="100">
        <v>45474</v>
      </c>
      <c r="B51" s="101">
        <v>1909</v>
      </c>
      <c r="C51" s="105" t="s">
        <v>193</v>
      </c>
      <c r="D51" s="105" t="s">
        <v>192</v>
      </c>
      <c r="E51" s="106" t="s">
        <v>179</v>
      </c>
    </row>
    <row r="52" spans="1:6" s="2" customFormat="1">
      <c r="A52" s="100"/>
      <c r="B52" s="101"/>
      <c r="C52" s="105"/>
      <c r="D52" s="105"/>
      <c r="E52" s="106"/>
    </row>
    <row r="53" spans="1:6" s="2" customFormat="1">
      <c r="A53" s="112" t="s">
        <v>194</v>
      </c>
      <c r="B53" s="101">
        <v>1125</v>
      </c>
      <c r="C53" s="105" t="s">
        <v>195</v>
      </c>
      <c r="D53" s="105" t="s">
        <v>196</v>
      </c>
      <c r="E53" s="106" t="s">
        <v>96</v>
      </c>
    </row>
    <row r="54" spans="1:6" s="2" customFormat="1">
      <c r="A54" s="100"/>
      <c r="B54" s="101"/>
      <c r="C54" s="105"/>
      <c r="D54" s="105"/>
      <c r="E54" s="106"/>
    </row>
    <row r="55" spans="1:6" s="2" customFormat="1">
      <c r="A55" s="100">
        <v>45474</v>
      </c>
      <c r="B55" s="101">
        <v>35</v>
      </c>
      <c r="C55" s="105" t="s">
        <v>197</v>
      </c>
      <c r="D55" s="105" t="s">
        <v>198</v>
      </c>
      <c r="E55" s="106" t="s">
        <v>179</v>
      </c>
    </row>
    <row r="56" spans="1:6" s="2" customFormat="1">
      <c r="A56" s="100"/>
      <c r="B56" s="101"/>
      <c r="C56" s="105"/>
      <c r="D56" s="105"/>
      <c r="E56" s="106"/>
    </row>
    <row r="57" spans="1:6" s="2" customFormat="1" hidden="1">
      <c r="A57" s="82"/>
      <c r="B57" s="79"/>
      <c r="C57" s="83"/>
      <c r="D57" s="83"/>
      <c r="E57" s="84"/>
    </row>
    <row r="58" spans="1:6" ht="34.5" customHeight="1">
      <c r="A58" s="39" t="s">
        <v>199</v>
      </c>
      <c r="B58" s="48">
        <f>SUM(B11:B57)</f>
        <v>14550.660000000002</v>
      </c>
      <c r="C58" s="54"/>
      <c r="D58" s="135"/>
      <c r="E58" s="135"/>
    </row>
    <row r="59" spans="1:6" ht="14.1" customHeight="1">
      <c r="B59" s="17"/>
      <c r="C59" s="17"/>
      <c r="D59" s="17"/>
      <c r="E59" s="17"/>
    </row>
    <row r="60" spans="1:6">
      <c r="A60" s="18" t="s">
        <v>200</v>
      </c>
      <c r="B60" s="17"/>
      <c r="C60" s="17"/>
      <c r="D60" s="17"/>
      <c r="E60" s="17"/>
    </row>
    <row r="61" spans="1:6" ht="12.6" customHeight="1">
      <c r="A61" s="20" t="s">
        <v>151</v>
      </c>
      <c r="B61" s="17"/>
      <c r="C61" s="17"/>
      <c r="D61" s="17"/>
      <c r="E61" s="17"/>
    </row>
    <row r="62" spans="1:6">
      <c r="A62" s="20" t="s">
        <v>33</v>
      </c>
      <c r="B62" s="19"/>
      <c r="C62" s="17"/>
      <c r="D62" s="17"/>
      <c r="E62" s="17"/>
      <c r="F62" s="17"/>
    </row>
    <row r="63" spans="1:6">
      <c r="A63" s="20" t="s">
        <v>167</v>
      </c>
      <c r="C63" s="17"/>
      <c r="D63" s="17"/>
      <c r="E63" s="17"/>
      <c r="F63" s="17"/>
    </row>
    <row r="64" spans="1:6" ht="12.75" customHeight="1">
      <c r="A64" s="20" t="s">
        <v>168</v>
      </c>
      <c r="B64" s="25"/>
      <c r="C64" s="22"/>
      <c r="D64" s="22"/>
      <c r="E64" s="22"/>
      <c r="F64" s="22"/>
    </row>
    <row r="65" spans="1:5">
      <c r="B65" s="26"/>
      <c r="C65" s="17"/>
      <c r="D65" s="17"/>
      <c r="E65" s="17"/>
    </row>
    <row r="66" spans="1:5" hidden="1">
      <c r="A66" s="17"/>
      <c r="B66" s="17"/>
      <c r="C66" s="17"/>
      <c r="D66" s="17"/>
    </row>
    <row r="67" spans="1:5" ht="12.75" hidden="1" customHeight="1"/>
    <row r="68" spans="1:5" hidden="1">
      <c r="A68" s="17"/>
      <c r="B68" s="17"/>
      <c r="C68" s="17"/>
      <c r="D68" s="17"/>
      <c r="E68" s="17"/>
    </row>
    <row r="69" spans="1:5" hidden="1">
      <c r="A69" s="17"/>
      <c r="B69" s="17"/>
      <c r="C69" s="17"/>
      <c r="D69" s="17"/>
      <c r="E69" s="17"/>
    </row>
    <row r="70" spans="1:5" hidden="1">
      <c r="A70" s="17"/>
      <c r="B70" s="17"/>
      <c r="C70" s="17"/>
      <c r="D70" s="17"/>
      <c r="E70" s="17"/>
    </row>
    <row r="71" spans="1:5" hidden="1">
      <c r="A71" s="17"/>
      <c r="B71" s="17"/>
      <c r="C71" s="17"/>
      <c r="D71" s="17"/>
      <c r="E71" s="17"/>
    </row>
    <row r="72" spans="1:5" hidden="1">
      <c r="A72" s="17"/>
      <c r="B72" s="17"/>
      <c r="C72" s="17"/>
      <c r="D72" s="17"/>
      <c r="E72" s="17"/>
    </row>
    <row r="73" spans="1:5"/>
    <row r="74" spans="1:5"/>
    <row r="75" spans="1:5"/>
    <row r="76" spans="1:5"/>
    <row r="77" spans="1:5"/>
    <row r="78" spans="1:5"/>
    <row r="79" spans="1:5"/>
    <row r="80" spans="1:5"/>
    <row r="81"/>
    <row r="82"/>
    <row r="83"/>
    <row r="84"/>
    <row r="85"/>
    <row r="86"/>
    <row r="87"/>
    <row r="88"/>
    <row r="89"/>
    <row r="90"/>
    <row r="91"/>
    <row r="92"/>
    <row r="93"/>
    <row r="94"/>
    <row r="95"/>
    <row r="96"/>
    <row r="97"/>
    <row r="98"/>
    <row r="99"/>
    <row r="100"/>
    <row r="101"/>
    <row r="102"/>
    <row r="103"/>
    <row r="104"/>
    <row r="105"/>
  </sheetData>
  <sheetProtection algorithmName="SHA-512" hashValue="35v+PVvAxIWnYdaDfk/NVfibF8bYMwhkdxMA2u7KnJkeZRmW20axjRebFZk6Wr/VwqvnOuHuMHx2ztbCyaG9HQ==" saltValue="3YLm7IlAFY0mD/iu9y8fHA==" spinCount="100000" sheet="1" objects="1" scenarios="1" selectLockedCells="1" selectUnlockedCells="1"/>
  <mergeCells count="10">
    <mergeCell ref="D58:E58"/>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57"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56"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4" fitToHeight="0" orientation="landscape" r:id="rId1"/>
  <headerFooter alignWithMargins="0">
    <oddFooter>&amp;LCE Expense Disclosure Workbook 2018&amp;C_x000D_&amp;1#&amp;"Calibri"&amp;10&amp;K000000 IN-CONFIDENCE: ORGANISATION&amp;RWorksheet - All other expenses</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B11:B57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64"/>
  <sheetViews>
    <sheetView showGridLines="0" tabSelected="1" topLeftCell="A21" zoomScale="80" zoomScaleNormal="80" workbookViewId="0">
      <selection activeCell="D30" sqref="D30:F30"/>
    </sheetView>
  </sheetViews>
  <sheetFormatPr defaultColWidth="0" defaultRowHeight="12.75" zeroHeight="1"/>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c r="A1" s="136" t="s">
        <v>201</v>
      </c>
      <c r="B1" s="136"/>
      <c r="C1" s="136"/>
      <c r="D1" s="136"/>
      <c r="E1" s="136"/>
      <c r="F1" s="136"/>
    </row>
    <row r="2" spans="1:6" ht="21" customHeight="1">
      <c r="A2" s="3" t="s">
        <v>65</v>
      </c>
      <c r="B2" s="134" t="str">
        <f>'Summary and sign-off'!B2:F2</f>
        <v xml:space="preserve">Electricity Authority Te Mana Hiko </v>
      </c>
      <c r="C2" s="134"/>
      <c r="D2" s="134"/>
      <c r="E2" s="134"/>
      <c r="F2" s="134"/>
    </row>
    <row r="3" spans="1:6" ht="31.5">
      <c r="A3" s="3" t="s">
        <v>66</v>
      </c>
      <c r="B3" s="134" t="str">
        <f>'Summary and sign-off'!B3:F3</f>
        <v>Sarah Gillies</v>
      </c>
      <c r="C3" s="134"/>
      <c r="D3" s="134"/>
      <c r="E3" s="134"/>
      <c r="F3" s="134"/>
    </row>
    <row r="4" spans="1:6" ht="21" customHeight="1">
      <c r="A4" s="3" t="s">
        <v>67</v>
      </c>
      <c r="B4" s="134">
        <f>'Summary and sign-off'!B4:F4</f>
        <v>45474</v>
      </c>
      <c r="C4" s="134"/>
      <c r="D4" s="134"/>
      <c r="E4" s="134"/>
      <c r="F4" s="134"/>
    </row>
    <row r="5" spans="1:6" ht="21" customHeight="1">
      <c r="A5" s="3" t="s">
        <v>68</v>
      </c>
      <c r="B5" s="134">
        <f>'Summary and sign-off'!B5:F5</f>
        <v>45838</v>
      </c>
      <c r="C5" s="134"/>
      <c r="D5" s="134"/>
      <c r="E5" s="134"/>
      <c r="F5" s="134"/>
    </row>
    <row r="6" spans="1:6" ht="21" customHeight="1">
      <c r="A6" s="3" t="s">
        <v>202</v>
      </c>
      <c r="B6" s="129" t="s">
        <v>35</v>
      </c>
      <c r="C6" s="129"/>
      <c r="D6" s="129"/>
      <c r="E6" s="129"/>
      <c r="F6" s="129"/>
    </row>
    <row r="7" spans="1:6" ht="21" customHeight="1">
      <c r="A7" s="3" t="s">
        <v>7</v>
      </c>
      <c r="B7" s="129" t="s">
        <v>37</v>
      </c>
      <c r="C7" s="129"/>
      <c r="D7" s="129"/>
      <c r="E7" s="129"/>
      <c r="F7" s="129"/>
    </row>
    <row r="8" spans="1:6" ht="36" customHeight="1">
      <c r="A8" s="139" t="s">
        <v>203</v>
      </c>
      <c r="B8" s="139"/>
      <c r="C8" s="139"/>
      <c r="D8" s="139"/>
      <c r="E8" s="139"/>
      <c r="F8" s="139"/>
    </row>
    <row r="9" spans="1:6" ht="36" customHeight="1">
      <c r="A9" s="147" t="s">
        <v>204</v>
      </c>
      <c r="B9" s="148"/>
      <c r="C9" s="148"/>
      <c r="D9" s="148"/>
      <c r="E9" s="148"/>
      <c r="F9" s="148"/>
    </row>
    <row r="10" spans="1:6" ht="39" customHeight="1">
      <c r="A10" s="24" t="s">
        <v>73</v>
      </c>
      <c r="B10" s="95" t="s">
        <v>205</v>
      </c>
      <c r="C10" s="95" t="s">
        <v>206</v>
      </c>
      <c r="D10" s="95" t="s">
        <v>207</v>
      </c>
      <c r="E10" s="95" t="s">
        <v>208</v>
      </c>
      <c r="F10" s="95" t="s">
        <v>209</v>
      </c>
    </row>
    <row r="11" spans="1:6" s="2" customFormat="1">
      <c r="A11" s="100"/>
      <c r="B11" s="105"/>
      <c r="C11" s="108"/>
      <c r="D11" s="105"/>
      <c r="E11" s="109"/>
      <c r="F11" s="106"/>
    </row>
    <row r="12" spans="1:6" s="2" customFormat="1" ht="38.25">
      <c r="A12" s="117">
        <v>45504</v>
      </c>
      <c r="B12" s="119" t="s">
        <v>210</v>
      </c>
      <c r="C12" s="120" t="s">
        <v>52</v>
      </c>
      <c r="D12" s="119" t="s">
        <v>211</v>
      </c>
      <c r="E12" s="121">
        <v>80</v>
      </c>
      <c r="F12" s="122"/>
    </row>
    <row r="13" spans="1:6" s="2" customFormat="1" ht="51">
      <c r="A13" s="117">
        <v>45519</v>
      </c>
      <c r="B13" s="119" t="s">
        <v>212</v>
      </c>
      <c r="C13" s="120" t="s">
        <v>51</v>
      </c>
      <c r="D13" s="119" t="s">
        <v>213</v>
      </c>
      <c r="E13" s="121">
        <v>50</v>
      </c>
      <c r="F13" s="122"/>
    </row>
    <row r="14" spans="1:6" s="2" customFormat="1" ht="38.25">
      <c r="A14" s="117">
        <v>45523</v>
      </c>
      <c r="B14" s="119" t="s">
        <v>214</v>
      </c>
      <c r="C14" s="120" t="s">
        <v>52</v>
      </c>
      <c r="D14" s="119" t="s">
        <v>215</v>
      </c>
      <c r="E14" s="121">
        <v>300</v>
      </c>
      <c r="F14" s="122"/>
    </row>
    <row r="15" spans="1:6" s="2" customFormat="1" ht="38.25">
      <c r="A15" s="117">
        <v>45537</v>
      </c>
      <c r="B15" s="119" t="s">
        <v>216</v>
      </c>
      <c r="C15" s="120" t="s">
        <v>51</v>
      </c>
      <c r="D15" s="119" t="s">
        <v>217</v>
      </c>
      <c r="E15" s="121" t="s">
        <v>50</v>
      </c>
      <c r="F15" s="122"/>
    </row>
    <row r="16" spans="1:6" s="2" customFormat="1" ht="51">
      <c r="A16" s="117">
        <v>45552</v>
      </c>
      <c r="B16" s="119" t="s">
        <v>218</v>
      </c>
      <c r="C16" s="120" t="s">
        <v>51</v>
      </c>
      <c r="D16" s="119" t="s">
        <v>219</v>
      </c>
      <c r="E16" s="121">
        <v>1899</v>
      </c>
      <c r="F16" s="122" t="s">
        <v>220</v>
      </c>
    </row>
    <row r="17" spans="1:7" s="2" customFormat="1" ht="63.75">
      <c r="A17" s="117">
        <v>45554</v>
      </c>
      <c r="B17" s="119" t="s">
        <v>221</v>
      </c>
      <c r="C17" s="120" t="s">
        <v>51</v>
      </c>
      <c r="D17" s="119" t="s">
        <v>222</v>
      </c>
      <c r="E17" s="121" t="s">
        <v>50</v>
      </c>
      <c r="F17" s="122" t="s">
        <v>223</v>
      </c>
    </row>
    <row r="18" spans="1:7" s="2" customFormat="1" ht="38.25">
      <c r="A18" s="117">
        <v>45580</v>
      </c>
      <c r="B18" s="119" t="s">
        <v>224</v>
      </c>
      <c r="C18" s="120" t="s">
        <v>51</v>
      </c>
      <c r="D18" s="119" t="s">
        <v>217</v>
      </c>
      <c r="E18" s="121">
        <v>70</v>
      </c>
      <c r="F18" s="122" t="s">
        <v>225</v>
      </c>
    </row>
    <row r="19" spans="1:7" s="2" customFormat="1" ht="38.25">
      <c r="A19" s="117">
        <v>45608</v>
      </c>
      <c r="B19" s="119" t="s">
        <v>226</v>
      </c>
      <c r="C19" s="120" t="s">
        <v>52</v>
      </c>
      <c r="D19" s="119" t="s">
        <v>213</v>
      </c>
      <c r="E19" s="121">
        <v>70</v>
      </c>
      <c r="F19" s="122"/>
    </row>
    <row r="20" spans="1:7" s="2" customFormat="1" ht="38.25">
      <c r="A20" s="117">
        <v>45625</v>
      </c>
      <c r="B20" s="119" t="s">
        <v>227</v>
      </c>
      <c r="C20" s="120" t="s">
        <v>51</v>
      </c>
      <c r="D20" s="119" t="s">
        <v>228</v>
      </c>
      <c r="E20" s="121">
        <v>73</v>
      </c>
      <c r="F20" s="122"/>
    </row>
    <row r="21" spans="1:7" s="2" customFormat="1" ht="38.25" customHeight="1">
      <c r="A21" s="117">
        <v>45643</v>
      </c>
      <c r="B21" s="119" t="s">
        <v>229</v>
      </c>
      <c r="C21" s="120" t="s">
        <v>51</v>
      </c>
      <c r="D21" s="119" t="s">
        <v>230</v>
      </c>
      <c r="E21" s="121">
        <v>50</v>
      </c>
      <c r="F21" s="122"/>
    </row>
    <row r="22" spans="1:7" s="2" customFormat="1" ht="51" customHeight="1">
      <c r="A22" s="117">
        <v>45671</v>
      </c>
      <c r="B22" s="119" t="s">
        <v>231</v>
      </c>
      <c r="C22" s="120" t="s">
        <v>52</v>
      </c>
      <c r="D22" s="119" t="s">
        <v>232</v>
      </c>
      <c r="E22" s="121">
        <v>150</v>
      </c>
      <c r="F22" s="122"/>
    </row>
    <row r="23" spans="1:7" s="2" customFormat="1" ht="38.25">
      <c r="A23" s="117">
        <v>45707</v>
      </c>
      <c r="B23" s="119" t="s">
        <v>233</v>
      </c>
      <c r="C23" s="120" t="s">
        <v>52</v>
      </c>
      <c r="D23" s="119" t="s">
        <v>234</v>
      </c>
      <c r="E23" s="121">
        <v>150</v>
      </c>
      <c r="F23" s="122"/>
    </row>
    <row r="24" spans="1:7" s="2" customFormat="1" ht="51">
      <c r="A24" s="117">
        <v>45708</v>
      </c>
      <c r="B24" s="119" t="s">
        <v>235</v>
      </c>
      <c r="C24" s="120" t="s">
        <v>51</v>
      </c>
      <c r="D24" s="119" t="s">
        <v>236</v>
      </c>
      <c r="E24" s="121">
        <v>50</v>
      </c>
      <c r="F24" s="122"/>
    </row>
    <row r="25" spans="1:7" s="2" customFormat="1" ht="76.5" customHeight="1">
      <c r="A25" s="117">
        <v>45833</v>
      </c>
      <c r="B25" s="119" t="s">
        <v>237</v>
      </c>
      <c r="C25" s="120" t="s">
        <v>51</v>
      </c>
      <c r="D25" s="119" t="s">
        <v>238</v>
      </c>
      <c r="E25" s="121" t="s">
        <v>50</v>
      </c>
      <c r="F25" s="122" t="s">
        <v>239</v>
      </c>
      <c r="G25" s="123"/>
    </row>
    <row r="26" spans="1:7" s="2" customFormat="1" ht="38.450000000000003" customHeight="1">
      <c r="A26" s="117">
        <v>45833</v>
      </c>
      <c r="B26" s="119" t="s">
        <v>240</v>
      </c>
      <c r="C26" s="120" t="s">
        <v>51</v>
      </c>
      <c r="D26" s="119" t="s">
        <v>241</v>
      </c>
      <c r="E26" s="121" t="s">
        <v>50</v>
      </c>
      <c r="F26" s="122" t="s">
        <v>242</v>
      </c>
    </row>
    <row r="27" spans="1:7" s="2" customFormat="1" ht="51">
      <c r="A27" s="117">
        <v>45835</v>
      </c>
      <c r="B27" s="119" t="s">
        <v>243</v>
      </c>
      <c r="C27" s="120" t="s">
        <v>51</v>
      </c>
      <c r="D27" s="119" t="s">
        <v>244</v>
      </c>
      <c r="E27" s="121">
        <v>70</v>
      </c>
      <c r="F27" s="122"/>
    </row>
    <row r="28" spans="1:7" s="2" customFormat="1">
      <c r="A28" s="100"/>
      <c r="B28" s="107"/>
      <c r="C28" s="108"/>
      <c r="D28" s="107"/>
      <c r="E28" s="109"/>
      <c r="F28" s="110"/>
    </row>
    <row r="29" spans="1:7" s="2" customFormat="1" hidden="1">
      <c r="A29" s="78"/>
      <c r="B29" s="83"/>
      <c r="C29" s="85"/>
      <c r="D29" s="83"/>
      <c r="E29" s="86"/>
      <c r="F29" s="84"/>
    </row>
    <row r="30" spans="1:7" ht="34.5" customHeight="1">
      <c r="A30" s="96" t="s">
        <v>245</v>
      </c>
      <c r="B30" s="97" t="s">
        <v>246</v>
      </c>
      <c r="C30" s="98">
        <f>C31+C32</f>
        <v>16</v>
      </c>
      <c r="D30" s="99"/>
      <c r="E30" s="135"/>
      <c r="F30" s="135"/>
      <c r="G30" s="2"/>
    </row>
    <row r="31" spans="1:7" ht="25.5" customHeight="1">
      <c r="A31" s="40"/>
      <c r="B31" s="41" t="s">
        <v>51</v>
      </c>
      <c r="C31" s="42">
        <f>COUNTIF(C11:C29,'Summary and sign-off'!A45)</f>
        <v>11</v>
      </c>
      <c r="D31" s="14"/>
      <c r="E31" s="15"/>
      <c r="F31" s="16"/>
    </row>
    <row r="32" spans="1:7" ht="25.5" customHeight="1">
      <c r="A32" s="40"/>
      <c r="B32" s="41" t="s">
        <v>52</v>
      </c>
      <c r="C32" s="42">
        <f>COUNTIF(C11:C29,'Summary and sign-off'!A46)</f>
        <v>5</v>
      </c>
      <c r="D32" s="14"/>
      <c r="E32" s="15"/>
      <c r="F32" s="16"/>
    </row>
    <row r="33" spans="1:6">
      <c r="A33" s="17"/>
      <c r="B33" s="18"/>
      <c r="C33" s="17"/>
      <c r="D33" s="19"/>
      <c r="E33" s="19"/>
      <c r="F33" s="17"/>
    </row>
    <row r="34" spans="1:6">
      <c r="A34" s="18" t="s">
        <v>200</v>
      </c>
      <c r="B34" s="18"/>
      <c r="C34" s="18"/>
      <c r="D34" s="18"/>
      <c r="E34" s="18"/>
      <c r="F34" s="18"/>
    </row>
    <row r="35" spans="1:6" ht="12.6" customHeight="1">
      <c r="A35" s="20" t="s">
        <v>151</v>
      </c>
      <c r="B35" s="17"/>
      <c r="C35" s="17"/>
      <c r="D35" s="17"/>
      <c r="E35" s="17"/>
    </row>
    <row r="36" spans="1:6">
      <c r="A36" s="20" t="s">
        <v>33</v>
      </c>
      <c r="B36" s="19"/>
      <c r="C36" s="17"/>
      <c r="D36" s="17"/>
      <c r="E36" s="17"/>
      <c r="F36" s="17"/>
    </row>
    <row r="37" spans="1:6">
      <c r="A37" s="20" t="s">
        <v>247</v>
      </c>
      <c r="B37" s="21"/>
      <c r="C37" s="21"/>
      <c r="D37" s="21"/>
      <c r="E37" s="21"/>
      <c r="F37" s="21"/>
    </row>
    <row r="38" spans="1:6" ht="12.75" customHeight="1">
      <c r="A38" s="20" t="s">
        <v>248</v>
      </c>
      <c r="B38" s="17"/>
      <c r="C38" s="17"/>
      <c r="D38" s="17"/>
      <c r="E38" s="17"/>
      <c r="F38" s="17"/>
    </row>
    <row r="39" spans="1:6" ht="12.95" customHeight="1">
      <c r="A39" s="20" t="s">
        <v>249</v>
      </c>
      <c r="B39" s="17"/>
      <c r="C39" s="17"/>
      <c r="D39" s="17"/>
      <c r="E39" s="17"/>
      <c r="F39" s="17"/>
    </row>
    <row r="40" spans="1:6">
      <c r="A40" s="20" t="s">
        <v>250</v>
      </c>
      <c r="C40" s="17"/>
      <c r="D40" s="17"/>
      <c r="E40" s="17"/>
      <c r="F40" s="17"/>
    </row>
    <row r="41" spans="1:6" ht="12.75" customHeight="1">
      <c r="A41" s="20" t="s">
        <v>168</v>
      </c>
      <c r="B41" s="20"/>
      <c r="C41" s="22"/>
      <c r="D41" s="22"/>
      <c r="E41" s="22"/>
      <c r="F41" s="22"/>
    </row>
    <row r="42" spans="1:6" ht="12.75" customHeight="1">
      <c r="A42" s="20"/>
      <c r="B42" s="20"/>
      <c r="C42" s="22"/>
      <c r="D42" s="22"/>
      <c r="E42" s="22"/>
      <c r="F42" s="22"/>
    </row>
    <row r="43" spans="1:6" ht="12.75" hidden="1" customHeight="1">
      <c r="A43" s="20"/>
      <c r="B43" s="20"/>
      <c r="C43" s="22"/>
      <c r="D43" s="22"/>
      <c r="E43" s="22"/>
      <c r="F43" s="22"/>
    </row>
    <row r="44" spans="1:6"/>
    <row r="45" spans="1:6"/>
    <row r="46" spans="1:6" hidden="1">
      <c r="A46" s="18"/>
      <c r="B46" s="18"/>
      <c r="C46" s="18"/>
      <c r="D46" s="18"/>
      <c r="E46" s="18"/>
      <c r="F46" s="18"/>
    </row>
    <row r="47" spans="1:6" hidden="1">
      <c r="A47" s="18"/>
      <c r="B47" s="18"/>
      <c r="C47" s="18"/>
      <c r="D47" s="18"/>
      <c r="E47" s="18"/>
      <c r="F47" s="18"/>
    </row>
    <row r="48" spans="1:6" hidden="1">
      <c r="A48" s="18"/>
      <c r="B48" s="18"/>
      <c r="C48" s="18"/>
      <c r="D48" s="18"/>
      <c r="E48" s="18"/>
      <c r="F48" s="18"/>
    </row>
    <row r="49" spans="1:6" hidden="1">
      <c r="A49" s="18"/>
      <c r="B49" s="18"/>
      <c r="C49" s="18"/>
      <c r="D49" s="18"/>
      <c r="E49" s="18"/>
      <c r="F49" s="18"/>
    </row>
    <row r="50" spans="1:6" hidden="1">
      <c r="A50" s="18"/>
      <c r="B50" s="18"/>
      <c r="C50" s="18"/>
      <c r="D50" s="18"/>
      <c r="E50" s="18"/>
      <c r="F50" s="18"/>
    </row>
    <row r="51" spans="1:6"/>
    <row r="52" spans="1:6"/>
    <row r="53" spans="1:6"/>
    <row r="54" spans="1:6"/>
    <row r="55" spans="1:6"/>
    <row r="56" spans="1:6"/>
    <row r="59" spans="1:6"/>
    <row r="60" spans="1:6"/>
    <row r="61" spans="1:6"/>
    <row r="62" spans="1:6"/>
    <row r="63" spans="1:6"/>
    <row r="64" spans="1:6"/>
  </sheetData>
  <sheetProtection algorithmName="SHA-512" hashValue="Z8/6/W7dAd1257WlOBnMsyphfTtb+HFlgNDBLSslodIjecAIG/qjdm41VWrkKNsTkv4Fyu/tN+Aaop3AGp4mYA==" saltValue="RAjc7ym8QXXNCY6aTC8RyQ==" spinCount="100000" sheet="1" objects="1" scenarios="1" selectLockedCells="1" selectUnlockedCells="1"/>
  <dataConsolidate/>
  <mergeCells count="10">
    <mergeCell ref="E30:F30"/>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9"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8"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1" fitToHeight="0" orientation="landscape" r:id="rId1"/>
  <headerFooter alignWithMargins="0">
    <oddFooter>&amp;LCE Expense Disclosure Workbook 2018&amp;C_x000D_&amp;1#&amp;"Calibri"&amp;10&amp;K000000 IN-CONFIDENCE: ORGANISATION&amp;RWorksheet - Gifts and benefits</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C11:C29</xm:sqref>
        </x14:dataValidation>
        <x14:dataValidation type="list" errorStyle="information" operator="greaterThan" allowBlank="1" showInputMessage="1" prompt="Provide specific $ value if possible" xr:uid="{00000000-0002-0000-0500-000003000000}">
          <x14:formula1>
            <xm:f>'Summary and sign-off'!$A$39:$A$44</xm:f>
          </x14:formula1>
          <xm:sqref>E11:E29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fc1b479d-2f4c-4731-ac2b-718bffb3d6e1" ContentTypeId="0x0101006BADA0C681F96B49B638146E78350918" PreviousValue="false"/>
</file>

<file path=customXml/item4.xml><?xml version="1.0" encoding="utf-8"?>
<ct:contentTypeSchema xmlns:ct="http://schemas.microsoft.com/office/2006/metadata/contentType" xmlns:ma="http://schemas.microsoft.com/office/2006/metadata/properties/metaAttributes" ct:_="" ma:_="" ma:contentTypeName="EA Document" ma:contentTypeID="0x0101006BADA0C681F96B49B638146E7835091800465DC8074EE3C04A901DB922925B5459" ma:contentTypeVersion="20" ma:contentTypeDescription="" ma:contentTypeScope="" ma:versionID="dd32bb3bd34d4a8fbad3cd0ecb4c678a">
  <xsd:schema xmlns:xsd="http://www.w3.org/2001/XMLSchema" xmlns:xs="http://www.w3.org/2001/XMLSchema" xmlns:p="http://schemas.microsoft.com/office/2006/metadata/properties" xmlns:ns2="f107e257-9ccf-49cc-ace4-48681e2a3139" xmlns:ns3="9a348ff4-37a4-4c9d-a731-0759d01652e4" xmlns:ns4="cf60e82f-9718-4f0a-b934-730fce36dab6" targetNamespace="http://schemas.microsoft.com/office/2006/metadata/properties" ma:root="true" ma:fieldsID="d160b31316971e2de73f4d1d1ffdb9b6" ns2:_="" ns3:_="" ns4:_="">
    <xsd:import namespace="f107e257-9ccf-49cc-ace4-48681e2a3139"/>
    <xsd:import namespace="9a348ff4-37a4-4c9d-a731-0759d01652e4"/>
    <xsd:import namespace="cf60e82f-9718-4f0a-b934-730fce36dab6"/>
    <xsd:element name="properties">
      <xsd:complexType>
        <xsd:sequence>
          <xsd:element name="documentManagement">
            <xsd:complexType>
              <xsd:all>
                <xsd:element ref="ns2:MigratedFileID" minOccurs="0"/>
                <xsd:element ref="ns2:MigratedDocNum" minOccurs="0"/>
                <xsd:element ref="ns2:h1736067b4e84050a5044872bc775d0c" minOccurs="0"/>
                <xsd:element ref="ns3:TaxCatchAll" minOccurs="0"/>
                <xsd:element ref="ns3:TaxCatchAllLabel" minOccurs="0"/>
                <xsd:element ref="ns2:o5bf2cb19629447f9a2359cc65ce1ab0"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07e257-9ccf-49cc-ace4-48681e2a3139" elementFormDefault="qualified">
    <xsd:import namespace="http://schemas.microsoft.com/office/2006/documentManagement/types"/>
    <xsd:import namespace="http://schemas.microsoft.com/office/infopath/2007/PartnerControls"/>
    <xsd:element name="MigratedFileID" ma:index="4" nillable="true" ma:displayName="iM File ID" ma:indexed="true" ma:internalName="MigratedFileID">
      <xsd:simpleType>
        <xsd:restriction base="dms:Text">
          <xsd:maxLength value="15"/>
        </xsd:restriction>
      </xsd:simpleType>
    </xsd:element>
    <xsd:element name="MigratedDocNum" ma:index="5" nillable="true" ma:displayName="iM Document Number" ma:decimals="1" ma:description="The document number of this document as migrated from iManage" ma:indexed="true" ma:internalName="MigratedDocNum" ma:percentage="FALSE">
      <xsd:simpleType>
        <xsd:restriction base="dms:Number"/>
      </xsd:simpleType>
    </xsd:element>
    <xsd:element name="h1736067b4e84050a5044872bc775d0c" ma:index="8" nillable="true" ma:displayName="EAActivity_0" ma:hidden="true" ma:internalName="h1736067b4e84050a5044872bc775d0c">
      <xsd:simpleType>
        <xsd:restriction base="dms:Note"/>
      </xsd:simpleType>
    </xsd:element>
    <xsd:element name="o5bf2cb19629447f9a2359cc65ce1ab0" ma:index="14" nillable="true" ma:displayName="EACode_0" ma:hidden="true" ma:internalName="o5bf2cb19629447f9a2359cc65ce1ab0">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a348ff4-37a4-4c9d-a731-0759d01652e4"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f5646c96-3148-4646-9bab-c4a4ca8f2c17}" ma:internalName="TaxCatchAll" ma:showField="CatchAllData" ma:web="cf60e82f-9718-4f0a-b934-730fce36dab6">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f5646c96-3148-4646-9bab-c4a4ca8f2c17}" ma:internalName="TaxCatchAllLabel" ma:readOnly="true" ma:showField="CatchAllDataLabel" ma:web="cf60e82f-9718-4f0a-b934-730fce36dab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f60e82f-9718-4f0a-b934-730fce36dab6" elementFormDefault="qualified">
    <xsd:import namespace="http://schemas.microsoft.com/office/2006/documentManagement/types"/>
    <xsd:import namespace="http://schemas.microsoft.com/office/infopath/2007/PartnerControls"/>
    <xsd:element name="_dlc_DocId" ma:index="16" nillable="true" ma:displayName="Document ID Value" ma:description="The value of the document ID assigned to this item." ma:indexed="true" ma:internalName="_dlc_DocId" ma:readOnly="true">
      <xsd:simpleType>
        <xsd:restriction base="dms:Text"/>
      </xsd:simpleType>
    </xsd:element>
    <xsd:element name="_dlc_DocIdUrl" ma:index="1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_dlc_DocId xmlns="cf60e82f-9718-4f0a-b934-730fce36dab6">CMSFINP-493011753-30177</_dlc_DocId>
    <_dlc_DocIdUrl xmlns="cf60e82f-9718-4f0a-b934-730fce36dab6">
      <Url>https://electricityauthority.sharepoint.com/sites/FinanceTeam/_layouts/15/DocIdRedir.aspx?ID=CMSFINP-493011753-30177</Url>
      <Description>CMSFINP-493011753-30177</Description>
    </_dlc_DocIdUrl>
    <h1736067b4e84050a5044872bc775d0c xmlns="f107e257-9ccf-49cc-ace4-48681e2a3139" xsi:nil="true"/>
    <TaxCatchAll xmlns="9a348ff4-37a4-4c9d-a731-0759d01652e4">
      <Value>12</Value>
      <Value>3</Value>
    </TaxCatchAll>
    <o5bf2cb19629447f9a2359cc65ce1ab0 xmlns="f107e257-9ccf-49cc-ace4-48681e2a3139" xsi:nil="true"/>
    <MigratedDocNum xmlns="f107e257-9ccf-49cc-ace4-48681e2a3139" xsi:nil="true"/>
    <MigratedFileID xmlns="f107e257-9ccf-49cc-ace4-48681e2a3139" xsi:nil="true"/>
  </documentManagement>
</p:properties>
</file>

<file path=customXml/itemProps1.xml><?xml version="1.0" encoding="utf-8"?>
<ds:datastoreItem xmlns:ds="http://schemas.openxmlformats.org/officeDocument/2006/customXml" ds:itemID="{239DBCAB-6875-4133-81DD-45924FC1DF38}"/>
</file>

<file path=customXml/itemProps2.xml><?xml version="1.0" encoding="utf-8"?>
<ds:datastoreItem xmlns:ds="http://schemas.openxmlformats.org/officeDocument/2006/customXml" ds:itemID="{6C6A401E-B983-48F3-ADF0-8594D7EE483B}"/>
</file>

<file path=customXml/itemProps3.xml><?xml version="1.0" encoding="utf-8"?>
<ds:datastoreItem xmlns:ds="http://schemas.openxmlformats.org/officeDocument/2006/customXml" ds:itemID="{9461C2F6-2BD3-4809-BB84-7A7B567961A7}"/>
</file>

<file path=customXml/itemProps4.xml><?xml version="1.0" encoding="utf-8"?>
<ds:datastoreItem xmlns:ds="http://schemas.openxmlformats.org/officeDocument/2006/customXml" ds:itemID="{B4A73929-C436-4DE8-BF5D-17C472B3FA90}"/>
</file>

<file path=customXml/itemProps5.xml><?xml version="1.0" encoding="utf-8"?>
<ds:datastoreItem xmlns:ds="http://schemas.openxmlformats.org/officeDocument/2006/customXml" ds:itemID="{F579D7F4-D0D7-4BCB-BBEA-E7C37A64913E}"/>
</file>

<file path=docProps/app.xml><?xml version="1.0" encoding="utf-8"?>
<Properties xmlns="http://schemas.openxmlformats.org/officeDocument/2006/extended-properties" xmlns:vt="http://schemas.openxmlformats.org/officeDocument/2006/docPropsVTypes">
  <Application>Microsoft Excel Online</Application>
  <Manager/>
  <Company>SSC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Elisa Lamb</cp:lastModifiedBy>
  <cp:revision/>
  <dcterms:created xsi:type="dcterms:W3CDTF">2010-10-17T20:59:02Z</dcterms:created>
  <dcterms:modified xsi:type="dcterms:W3CDTF">2025-07-29T23:23:08Z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0x0101006BADA0C681F96B49B638146E7835091800465DC8074EE3C04A901DB922925B5459</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971b09df-643f-452e-9310-2668f99e73fb</vt:lpwstr>
  </property>
  <property fmtid="{D5CDD505-2E9C-101B-9397-08002B2CF9AE}" pid="10" name="SharedWithUsers">
    <vt:lpwstr>87;#Ken Smart;#157;#Nehalkumar patel</vt:lpwstr>
  </property>
  <property fmtid="{D5CDD505-2E9C-101B-9397-08002B2CF9AE}" pid="11" name="MSIP_Label_729a19d4-3005-49f1-9d8c-8924f528f29b_Enabled">
    <vt:lpwstr>true</vt:lpwstr>
  </property>
  <property fmtid="{D5CDD505-2E9C-101B-9397-08002B2CF9AE}" pid="12" name="MSIP_Label_729a19d4-3005-49f1-9d8c-8924f528f29b_SetDate">
    <vt:lpwstr>2025-07-15T11:39:24Z</vt:lpwstr>
  </property>
  <property fmtid="{D5CDD505-2E9C-101B-9397-08002B2CF9AE}" pid="13" name="MSIP_Label_729a19d4-3005-49f1-9d8c-8924f528f29b_Method">
    <vt:lpwstr>Standard</vt:lpwstr>
  </property>
  <property fmtid="{D5CDD505-2E9C-101B-9397-08002B2CF9AE}" pid="14" name="MSIP_Label_729a19d4-3005-49f1-9d8c-8924f528f29b_Name">
    <vt:lpwstr>Organisation</vt:lpwstr>
  </property>
  <property fmtid="{D5CDD505-2E9C-101B-9397-08002B2CF9AE}" pid="15" name="MSIP_Label_729a19d4-3005-49f1-9d8c-8924f528f29b_SiteId">
    <vt:lpwstr>01ce6efc-7935-414f-b831-2b1d356f92e4</vt:lpwstr>
  </property>
  <property fmtid="{D5CDD505-2E9C-101B-9397-08002B2CF9AE}" pid="16" name="MSIP_Label_729a19d4-3005-49f1-9d8c-8924f528f29b_ActionId">
    <vt:lpwstr>b1cba79f-532c-4e06-bb1e-98b20625557b</vt:lpwstr>
  </property>
  <property fmtid="{D5CDD505-2E9C-101B-9397-08002B2CF9AE}" pid="17" name="MSIP_Label_729a19d4-3005-49f1-9d8c-8924f528f29b_ContentBits">
    <vt:lpwstr>2</vt:lpwstr>
  </property>
  <property fmtid="{D5CDD505-2E9C-101B-9397-08002B2CF9AE}" pid="18" name="MSIP_Label_729a19d4-3005-49f1-9d8c-8924f528f29b_Tag">
    <vt:lpwstr>10, 3, 0, 1</vt:lpwstr>
  </property>
  <property fmtid="{D5CDD505-2E9C-101B-9397-08002B2CF9AE}" pid="19" name="EACode">
    <vt:lpwstr>12;#Reporting|8fbdc1cd-d563-42ea-912b-8cf3eaecbd10</vt:lpwstr>
  </property>
  <property fmtid="{D5CDD505-2E9C-101B-9397-08002B2CF9AE}" pid="20" name="o5bf2cb19629447f9a2359cc65ce1ab00">
    <vt:lpwstr>Reporting|8fbdc1cd-d563-42ea-912b-8cf3eaecbd10</vt:lpwstr>
  </property>
  <property fmtid="{D5CDD505-2E9C-101B-9397-08002B2CF9AE}" pid="21" name="h1736067b4e84050a5044872bc775d0c0">
    <vt:lpwstr>Finance|4fe3679c-453a-469c-889b-7173d017f8e6</vt:lpwstr>
  </property>
  <property fmtid="{D5CDD505-2E9C-101B-9397-08002B2CF9AE}" pid="22" name="EAActivity">
    <vt:lpwstr>3;#Finance|4fe3679c-453a-469c-889b-7173d017f8e6</vt:lpwstr>
  </property>
  <property fmtid="{D5CDD505-2E9C-101B-9397-08002B2CF9AE}" pid="23" name="MediaServiceImageTags">
    <vt:lpwstr/>
  </property>
  <property fmtid="{D5CDD505-2E9C-101B-9397-08002B2CF9AE}" pid="24" name="lcf76f155ced4ddcb4097134ff3c332f">
    <vt:lpwstr/>
  </property>
</Properties>
</file>